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210" firstSheet="1" activeTab="1"/>
  </bookViews>
  <sheets>
    <sheet name="R$ mais FÔNUS FIDELIDADE" sheetId="7" r:id="rId1"/>
    <sheet name="CALCULE DITIGANDO NO SALMON" sheetId="8" r:id="rId2"/>
  </sheets>
  <calcPr calcId="145621"/>
</workbook>
</file>

<file path=xl/calcChain.xml><?xml version="1.0" encoding="utf-8"?>
<calcChain xmlns="http://schemas.openxmlformats.org/spreadsheetml/2006/main">
  <c r="G9" i="8" l="1"/>
  <c r="G8" i="8"/>
  <c r="G7" i="8"/>
  <c r="G6" i="8"/>
  <c r="G5" i="8"/>
  <c r="F9" i="8"/>
  <c r="F8" i="8"/>
  <c r="F7" i="8"/>
  <c r="F6" i="8"/>
  <c r="F5" i="8"/>
  <c r="H19" i="8" l="1"/>
  <c r="G19" i="8"/>
  <c r="F19" i="8"/>
  <c r="E19" i="8"/>
  <c r="D19" i="8"/>
  <c r="C19" i="8"/>
  <c r="I18" i="8"/>
  <c r="C9" i="8" s="1"/>
  <c r="H9" i="8" s="1"/>
  <c r="I17" i="8"/>
  <c r="C8" i="8" s="1"/>
  <c r="H8" i="8" s="1"/>
  <c r="I16" i="8"/>
  <c r="C7" i="8" s="1"/>
  <c r="H7" i="8" s="1"/>
  <c r="I15" i="8"/>
  <c r="C6" i="8" s="1"/>
  <c r="H6" i="8" s="1"/>
  <c r="I14" i="8"/>
  <c r="C5" i="8" s="1"/>
  <c r="I5" i="8" s="1"/>
  <c r="H5" i="8" l="1"/>
  <c r="I6" i="8"/>
  <c r="I7" i="8" s="1"/>
  <c r="I19" i="8"/>
  <c r="B10" i="8"/>
  <c r="I8" i="8" l="1"/>
  <c r="I9" i="8" s="1"/>
  <c r="R42" i="7"/>
  <c r="R41" i="7"/>
  <c r="R40" i="7"/>
  <c r="R39" i="7"/>
  <c r="R38" i="7"/>
  <c r="R37" i="7"/>
  <c r="I10" i="8" l="1"/>
  <c r="Q42" i="7"/>
  <c r="Q41" i="7"/>
  <c r="Q40" i="7"/>
  <c r="Q39" i="7"/>
  <c r="Q38" i="7"/>
  <c r="Q37" i="7"/>
  <c r="D17" i="7"/>
  <c r="P42" i="7" l="1"/>
  <c r="O42" i="7"/>
  <c r="P41" i="7"/>
  <c r="O41" i="7"/>
  <c r="P40" i="7"/>
  <c r="O40" i="7"/>
  <c r="P39" i="7"/>
  <c r="O39" i="7"/>
  <c r="P38" i="7"/>
  <c r="O38" i="7"/>
  <c r="P37" i="7"/>
  <c r="O37" i="7"/>
  <c r="F36" i="7" l="1"/>
  <c r="G36" i="7"/>
  <c r="F37" i="7"/>
  <c r="G37" i="7"/>
  <c r="F38" i="7"/>
  <c r="H38" i="7" s="1"/>
  <c r="G38" i="7"/>
  <c r="F39" i="7"/>
  <c r="G39" i="7"/>
  <c r="F40" i="7"/>
  <c r="H40" i="7" s="1"/>
  <c r="G40" i="7"/>
  <c r="F41" i="7"/>
  <c r="G41" i="7"/>
  <c r="C45" i="7"/>
  <c r="G45" i="7"/>
  <c r="C46" i="7"/>
  <c r="G46" i="7"/>
  <c r="C47" i="7"/>
  <c r="G47" i="7"/>
  <c r="C48" i="7"/>
  <c r="G48" i="7"/>
  <c r="C49" i="7"/>
  <c r="G49" i="7"/>
  <c r="C50" i="7"/>
  <c r="G50" i="7"/>
  <c r="E18" i="7"/>
  <c r="C18" i="7"/>
  <c r="D18" i="7" s="1"/>
  <c r="F17" i="7"/>
  <c r="G17" i="7" s="1"/>
  <c r="Q5" i="7"/>
  <c r="O10" i="7"/>
  <c r="N10" i="7"/>
  <c r="M10" i="7"/>
  <c r="O9" i="7"/>
  <c r="N9" i="7"/>
  <c r="M9" i="7"/>
  <c r="O8" i="7"/>
  <c r="N8" i="7"/>
  <c r="M8" i="7"/>
  <c r="O7" i="7"/>
  <c r="N7" i="7"/>
  <c r="M7" i="7"/>
  <c r="O6" i="7"/>
  <c r="N6" i="7"/>
  <c r="M6" i="7"/>
  <c r="O4" i="7"/>
  <c r="N4" i="7"/>
  <c r="R4" i="7" s="1"/>
  <c r="F45" i="7" s="1"/>
  <c r="H45" i="7" s="1"/>
  <c r="M4" i="7"/>
  <c r="O5" i="7"/>
  <c r="N5" i="7"/>
  <c r="M5" i="7"/>
  <c r="F18" i="7" l="1"/>
  <c r="G18" i="7" s="1"/>
  <c r="H36" i="7"/>
  <c r="H41" i="7"/>
  <c r="H39" i="7"/>
  <c r="H37" i="7"/>
  <c r="G4" i="7"/>
  <c r="T4" i="7"/>
  <c r="D4" i="7" s="1"/>
  <c r="P8" i="7"/>
  <c r="E19" i="7"/>
  <c r="C19" i="7"/>
  <c r="D19" i="7" s="1"/>
  <c r="R5" i="7"/>
  <c r="P7" i="7"/>
  <c r="P4" i="7"/>
  <c r="P6" i="7"/>
  <c r="P10" i="7"/>
  <c r="P5" i="7"/>
  <c r="P9" i="7"/>
  <c r="Q6" i="7"/>
  <c r="F19" i="7" l="1"/>
  <c r="G19" i="7" s="1"/>
  <c r="D36" i="7"/>
  <c r="D45" i="7" s="1"/>
  <c r="G5" i="7"/>
  <c r="F46" i="7"/>
  <c r="H46" i="7" s="1"/>
  <c r="T5" i="7"/>
  <c r="D5" i="7" s="1"/>
  <c r="E20" i="7"/>
  <c r="C20" i="7"/>
  <c r="D20" i="7" s="1"/>
  <c r="Q7" i="7"/>
  <c r="R6" i="7"/>
  <c r="D21" i="7" l="1"/>
  <c r="F20" i="7"/>
  <c r="D37" i="7"/>
  <c r="D46" i="7" s="1"/>
  <c r="G6" i="7"/>
  <c r="F47" i="7"/>
  <c r="H47" i="7" s="1"/>
  <c r="T6" i="7"/>
  <c r="D6" i="7" s="1"/>
  <c r="E21" i="7"/>
  <c r="G20" i="7"/>
  <c r="C21" i="7"/>
  <c r="R7" i="7"/>
  <c r="Q8" i="7"/>
  <c r="F21" i="7" l="1"/>
  <c r="G21" i="7" s="1"/>
  <c r="D38" i="7"/>
  <c r="D47" i="7" s="1"/>
  <c r="G7" i="7"/>
  <c r="F48" i="7"/>
  <c r="H48" i="7" s="1"/>
  <c r="T7" i="7"/>
  <c r="D7" i="7" s="1"/>
  <c r="E22" i="7"/>
  <c r="C22" i="7"/>
  <c r="D22" i="7" s="1"/>
  <c r="R8" i="7"/>
  <c r="Q9" i="7"/>
  <c r="F22" i="7" l="1"/>
  <c r="G22" i="7" s="1"/>
  <c r="D39" i="7"/>
  <c r="D48" i="7" s="1"/>
  <c r="G8" i="7"/>
  <c r="F49" i="7"/>
  <c r="H49" i="7" s="1"/>
  <c r="T8" i="7"/>
  <c r="D8" i="7" s="1"/>
  <c r="E23" i="7"/>
  <c r="C23" i="7"/>
  <c r="D23" i="7" s="1"/>
  <c r="Q10" i="7"/>
  <c r="R9" i="7"/>
  <c r="F23" i="7" l="1"/>
  <c r="G23" i="7" s="1"/>
  <c r="D40" i="7"/>
  <c r="D49" i="7" s="1"/>
  <c r="G9" i="7"/>
  <c r="F50" i="7"/>
  <c r="H50" i="7" s="1"/>
  <c r="T9" i="7"/>
  <c r="D9" i="7" s="1"/>
  <c r="E24" i="7"/>
  <c r="C24" i="7"/>
  <c r="D24" i="7" s="1"/>
  <c r="R10" i="7"/>
  <c r="Q11" i="7"/>
  <c r="D25" i="7" l="1"/>
  <c r="F24" i="7"/>
  <c r="D41" i="7"/>
  <c r="D50" i="7" s="1"/>
  <c r="T10" i="7"/>
  <c r="E25" i="7"/>
  <c r="G24" i="7"/>
  <c r="C25" i="7"/>
  <c r="F25" i="7" l="1"/>
  <c r="G25" i="7"/>
  <c r="H9" i="7" l="1"/>
  <c r="F9" i="7"/>
  <c r="H8" i="7"/>
  <c r="F8" i="7"/>
  <c r="H7" i="7"/>
  <c r="F7" i="7"/>
  <c r="H6" i="7"/>
  <c r="F6" i="7"/>
  <c r="H5" i="7"/>
  <c r="F5" i="7"/>
  <c r="H4" i="7"/>
  <c r="F4" i="7"/>
  <c r="I5" i="7" l="1"/>
  <c r="I7" i="7"/>
  <c r="I9" i="7"/>
  <c r="I4" i="7"/>
  <c r="I8" i="7"/>
  <c r="N11" i="7"/>
  <c r="R11" i="7" s="1"/>
  <c r="M11" i="7"/>
  <c r="O11" i="7"/>
  <c r="I6" i="7"/>
  <c r="T11" i="7" l="1"/>
  <c r="P11" i="7"/>
  <c r="C10" i="8" l="1"/>
</calcChain>
</file>

<file path=xl/sharedStrings.xml><?xml version="1.0" encoding="utf-8"?>
<sst xmlns="http://schemas.openxmlformats.org/spreadsheetml/2006/main" count="98" uniqueCount="64">
  <si>
    <t>Benefícios</t>
  </si>
  <si>
    <t>Planos</t>
  </si>
  <si>
    <t>PRATA</t>
  </si>
  <si>
    <t>OURO</t>
  </si>
  <si>
    <t>RUBI</t>
  </si>
  <si>
    <t>ESMERALDA</t>
  </si>
  <si>
    <t>DIAMANTE</t>
  </si>
  <si>
    <t>SAFIRA</t>
  </si>
  <si>
    <t>Adesão/Mens.</t>
  </si>
  <si>
    <t>Bônus Fidelidade 5%</t>
  </si>
  <si>
    <t>Estando ATIVO</t>
  </si>
  <si>
    <t>QUANTO RECEBERÁ DAS COMISSÕES DOS DIRETOS MAIS O BÔNUS FIDELIDADE</t>
  </si>
  <si>
    <r>
      <t xml:space="preserve">Adesão/Mens. </t>
    </r>
    <r>
      <rPr>
        <b/>
        <sz val="11"/>
        <color rgb="FFC00000"/>
        <rFont val="Calibri"/>
        <family val="2"/>
        <scheme val="minor"/>
      </rPr>
      <t>100%</t>
    </r>
  </si>
  <si>
    <r>
      <t>Bônus Fidelidade</t>
    </r>
    <r>
      <rPr>
        <b/>
        <sz val="11"/>
        <color rgb="FFC00000"/>
        <rFont val="Calibri"/>
        <family val="2"/>
        <scheme val="minor"/>
      </rPr>
      <t xml:space="preserve"> 5%</t>
    </r>
  </si>
  <si>
    <r>
      <t xml:space="preserve">Estando </t>
    </r>
    <r>
      <rPr>
        <b/>
        <sz val="11"/>
        <color rgb="FFC00000"/>
        <rFont val="Calibri"/>
        <family val="2"/>
        <scheme val="minor"/>
      </rPr>
      <t>ATIVO</t>
    </r>
  </si>
  <si>
    <r>
      <t>QUANTO RECEBERÁ DAS COMISSÕES COM</t>
    </r>
    <r>
      <rPr>
        <b/>
        <sz val="14"/>
        <color rgb="FFC00000"/>
        <rFont val="Calibri"/>
        <family val="2"/>
        <scheme val="minor"/>
      </rPr>
      <t xml:space="preserve"> DIRETOS</t>
    </r>
    <r>
      <rPr>
        <b/>
        <sz val="14"/>
        <color rgb="FF0000FF"/>
        <rFont val="Calibri"/>
        <family val="2"/>
        <scheme val="minor"/>
      </rPr>
      <t xml:space="preserve"> MAIS O BÔNUS FIDELIDADE</t>
    </r>
  </si>
  <si>
    <r>
      <t>QUANTO RECEBERÁ DAS COMISSÕES COM</t>
    </r>
    <r>
      <rPr>
        <b/>
        <sz val="14"/>
        <color rgb="FFC00000"/>
        <rFont val="Calibri"/>
        <family val="2"/>
        <scheme val="minor"/>
      </rPr>
      <t xml:space="preserve"> INDIRETOS</t>
    </r>
    <r>
      <rPr>
        <b/>
        <sz val="14"/>
        <color rgb="FF0000FF"/>
        <rFont val="Calibri"/>
        <family val="2"/>
        <scheme val="minor"/>
      </rPr>
      <t xml:space="preserve"> MAIS O BÔNUS FIDELIDADE</t>
    </r>
  </si>
  <si>
    <r>
      <t xml:space="preserve">Sócios </t>
    </r>
    <r>
      <rPr>
        <b/>
        <sz val="11"/>
        <color rgb="FFC00000"/>
        <rFont val="Calibri"/>
        <family val="2"/>
        <scheme val="minor"/>
      </rPr>
      <t>Diretos 50%</t>
    </r>
  </si>
  <si>
    <r>
      <t xml:space="preserve">Sócios </t>
    </r>
    <r>
      <rPr>
        <b/>
        <sz val="11"/>
        <color rgb="FFC00000"/>
        <rFont val="Calibri"/>
        <family val="2"/>
        <scheme val="minor"/>
      </rPr>
      <t>Indiretos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0,33%</t>
    </r>
  </si>
  <si>
    <t>Resid</t>
  </si>
  <si>
    <t>Linha</t>
  </si>
  <si>
    <t>Indiretos por Linha</t>
  </si>
  <si>
    <t>Comissões dos indiretos</t>
  </si>
  <si>
    <t>Comissões dos Diretos</t>
  </si>
  <si>
    <t>Comissões Acumuladas</t>
  </si>
  <si>
    <r>
      <t xml:space="preserve">1º   dia   </t>
    </r>
    <r>
      <rPr>
        <b/>
        <sz val="11"/>
        <color rgb="FF0000FF"/>
        <rFont val="Calibri"/>
        <family val="2"/>
      </rPr>
      <t>2ª feira</t>
    </r>
    <r>
      <rPr>
        <b/>
        <sz val="11"/>
        <color rgb="FF000000"/>
        <rFont val="Calibri"/>
        <family val="2"/>
      </rPr>
      <t xml:space="preserve">   1ª   Linha</t>
    </r>
  </si>
  <si>
    <r>
      <t xml:space="preserve">2º   dia   </t>
    </r>
    <r>
      <rPr>
        <b/>
        <sz val="11"/>
        <color rgb="FF0000FF"/>
        <rFont val="Calibri"/>
        <family val="2"/>
      </rPr>
      <t xml:space="preserve">3ª feira   </t>
    </r>
    <r>
      <rPr>
        <b/>
        <sz val="11"/>
        <color rgb="FF000000"/>
        <rFont val="Calibri"/>
        <family val="2"/>
      </rPr>
      <t>2ª   Linha</t>
    </r>
  </si>
  <si>
    <r>
      <t xml:space="preserve">3º   dia   </t>
    </r>
    <r>
      <rPr>
        <b/>
        <sz val="11"/>
        <color rgb="FF0000FF"/>
        <rFont val="Calibri"/>
        <family val="2"/>
      </rPr>
      <t>4ª feira</t>
    </r>
    <r>
      <rPr>
        <b/>
        <sz val="11"/>
        <color rgb="FF000000"/>
        <rFont val="Calibri"/>
        <family val="2"/>
      </rPr>
      <t xml:space="preserve">   3ª   Linha</t>
    </r>
  </si>
  <si>
    <r>
      <t xml:space="preserve">4º   dia   </t>
    </r>
    <r>
      <rPr>
        <b/>
        <sz val="11"/>
        <color rgb="FF0000FF"/>
        <rFont val="Calibri"/>
        <family val="2"/>
      </rPr>
      <t>5ª Feira</t>
    </r>
    <r>
      <rPr>
        <b/>
        <sz val="11"/>
        <color rgb="FF000000"/>
        <rFont val="Calibri"/>
        <family val="2"/>
      </rPr>
      <t xml:space="preserve">  4ª   Linha</t>
    </r>
  </si>
  <si>
    <r>
      <t xml:space="preserve">5º   dia   </t>
    </r>
    <r>
      <rPr>
        <b/>
        <sz val="11"/>
        <color rgb="FF0000FF"/>
        <rFont val="Calibri"/>
        <family val="2"/>
      </rPr>
      <t xml:space="preserve">6ª feira </t>
    </r>
    <r>
      <rPr>
        <b/>
        <sz val="11"/>
        <color rgb="FF000000"/>
        <rFont val="Calibri"/>
        <family val="2"/>
      </rPr>
      <t xml:space="preserve">  5ª   Linha</t>
    </r>
  </si>
  <si>
    <r>
      <t xml:space="preserve">6º   dia   </t>
    </r>
    <r>
      <rPr>
        <b/>
        <sz val="11"/>
        <color rgb="FF0000FF"/>
        <rFont val="Calibri"/>
        <family val="2"/>
      </rPr>
      <t xml:space="preserve">Sabado   </t>
    </r>
    <r>
      <rPr>
        <b/>
        <sz val="11"/>
        <color rgb="FF000000"/>
        <rFont val="Calibri"/>
        <family val="2"/>
      </rPr>
      <t>6ª   Linha</t>
    </r>
  </si>
  <si>
    <r>
      <t xml:space="preserve">7º   dia  </t>
    </r>
    <r>
      <rPr>
        <b/>
        <sz val="11"/>
        <color rgb="FF0000FF"/>
        <rFont val="Calibri"/>
        <family val="2"/>
      </rPr>
      <t xml:space="preserve">Domingo </t>
    </r>
    <r>
      <rPr>
        <b/>
        <sz val="11"/>
        <color rgb="FF000000"/>
        <rFont val="Calibri"/>
        <family val="2"/>
      </rPr>
      <t>7ª   Linha</t>
    </r>
  </si>
  <si>
    <r>
      <t xml:space="preserve">8º   dia   </t>
    </r>
    <r>
      <rPr>
        <b/>
        <sz val="11"/>
        <color rgb="FF0000FF"/>
        <rFont val="Calibri"/>
        <family val="2"/>
      </rPr>
      <t xml:space="preserve">2ª feira   </t>
    </r>
    <r>
      <rPr>
        <b/>
        <sz val="11"/>
        <color rgb="FF000000"/>
        <rFont val="Calibri"/>
        <family val="2"/>
      </rPr>
      <t>8ª   Linha</t>
    </r>
  </si>
  <si>
    <r>
      <t xml:space="preserve">9º   dia   </t>
    </r>
    <r>
      <rPr>
        <b/>
        <sz val="11"/>
        <color rgb="FF0000FF"/>
        <rFont val="Calibri"/>
        <family val="2"/>
      </rPr>
      <t>3ª feira</t>
    </r>
    <r>
      <rPr>
        <b/>
        <sz val="11"/>
        <color rgb="FF000000"/>
        <rFont val="Calibri"/>
        <family val="2"/>
      </rPr>
      <t xml:space="preserve">   9ª   Linha</t>
    </r>
  </si>
  <si>
    <r>
      <t>RECEBA O</t>
    </r>
    <r>
      <rPr>
        <b/>
        <i/>
        <sz val="11"/>
        <color rgb="FFC00000"/>
        <rFont val="Calibri"/>
        <family val="2"/>
      </rPr>
      <t xml:space="preserve"> TETO MÁXIMO ACIMA</t>
    </r>
    <r>
      <rPr>
        <b/>
        <i/>
        <sz val="11"/>
        <color rgb="FF0000FF"/>
        <rFont val="Calibri"/>
        <family val="2"/>
      </rPr>
      <t xml:space="preserve"> APÓS </t>
    </r>
    <r>
      <rPr>
        <b/>
        <i/>
        <sz val="11"/>
        <color rgb="FFC00000"/>
        <rFont val="Calibri"/>
        <family val="2"/>
      </rPr>
      <t>10 DIAS</t>
    </r>
    <r>
      <rPr>
        <b/>
        <i/>
        <sz val="11"/>
        <color rgb="FF0000FF"/>
        <rFont val="Calibri"/>
        <family val="2"/>
      </rPr>
      <t xml:space="preserve"> com apenas 2 TÍTULOS DO </t>
    </r>
    <r>
      <rPr>
        <b/>
        <i/>
        <sz val="11"/>
        <color rgb="FFC00000"/>
        <rFont val="Calibri"/>
        <family val="2"/>
      </rPr>
      <t xml:space="preserve">PLANO OURO </t>
    </r>
    <r>
      <rPr>
        <b/>
        <i/>
        <sz val="11"/>
        <color rgb="FF0000FF"/>
        <rFont val="Calibri"/>
        <family val="2"/>
      </rPr>
      <t>QUITADO.</t>
    </r>
  </si>
  <si>
    <t xml:space="preserve"> Linha</t>
  </si>
  <si>
    <t>VOCÊ</t>
  </si>
  <si>
    <t>Benefício</t>
  </si>
  <si>
    <t>DIRETOS</t>
  </si>
  <si>
    <t>INDIRETOS</t>
  </si>
  <si>
    <t>VENDA 2 PLANOS A PESSOAS COMPROMETIDAS COMO VOCÊ</t>
  </si>
  <si>
    <t>QUE CADASTRE E QUITE A ADESÃO DE NO MÍNIMO 2 PLANOS</t>
  </si>
  <si>
    <t>Adesão/Mens</t>
  </si>
  <si>
    <t>Diretos 50%</t>
  </si>
  <si>
    <t xml:space="preserve"> Indiretos 0,33%</t>
  </si>
  <si>
    <t>COMPARATIVO DE PLANOS DE PREVIDÊNCIA SOLIDÁRIA E OS BENEFÍCIOS</t>
  </si>
  <si>
    <t xml:space="preserve"> Diretos</t>
  </si>
  <si>
    <t xml:space="preserve"> Indiretos</t>
  </si>
  <si>
    <t>Títulos  acumulados</t>
  </si>
  <si>
    <t>Indiretos</t>
  </si>
  <si>
    <t>Diretos</t>
  </si>
  <si>
    <r>
      <rPr>
        <b/>
        <sz val="25"/>
        <color rgb="FF0000FF"/>
        <rFont val="Calibri"/>
        <family val="2"/>
        <scheme val="minor"/>
      </rPr>
      <t xml:space="preserve"> Pic</t>
    </r>
    <r>
      <rPr>
        <b/>
        <sz val="25"/>
        <color rgb="FFC00000"/>
        <rFont val="Calibri"/>
        <family val="2"/>
        <scheme val="minor"/>
      </rPr>
      <t xml:space="preserve">Prev </t>
    </r>
  </si>
  <si>
    <r>
      <t xml:space="preserve">     RELATÓRIO MENSAL CLIQUE NA </t>
    </r>
    <r>
      <rPr>
        <b/>
        <sz val="23"/>
        <color rgb="FF0000FF"/>
        <rFont val="Calibri"/>
        <family val="2"/>
        <scheme val="minor"/>
      </rPr>
      <t xml:space="preserve">COR SALMON </t>
    </r>
    <r>
      <rPr>
        <b/>
        <sz val="23"/>
        <rFont val="Calibri"/>
        <family val="2"/>
        <scheme val="minor"/>
      </rPr>
      <t>PARA ALTERAR OS</t>
    </r>
    <r>
      <rPr>
        <b/>
        <sz val="23"/>
        <color rgb="FF0000FF"/>
        <rFont val="Calibri"/>
        <family val="2"/>
        <scheme val="minor"/>
      </rPr>
      <t xml:space="preserve"> VALORES</t>
    </r>
    <r>
      <rPr>
        <b/>
        <sz val="23"/>
        <rFont val="Calibri"/>
        <family val="2"/>
        <scheme val="minor"/>
      </rPr>
      <t xml:space="preserve"> E A </t>
    </r>
    <r>
      <rPr>
        <b/>
        <sz val="23"/>
        <color rgb="FF0000FF"/>
        <rFont val="Calibri"/>
        <family val="2"/>
        <scheme val="minor"/>
      </rPr>
      <t xml:space="preserve">QUANTIDADE DE ADESÕES </t>
    </r>
    <r>
      <rPr>
        <b/>
        <sz val="23"/>
        <rFont val="Calibri"/>
        <family val="2"/>
        <scheme val="minor"/>
      </rPr>
      <t>PELAS SUA AGÊNCIA</t>
    </r>
  </si>
  <si>
    <r>
      <t xml:space="preserve">1ª Linha </t>
    </r>
    <r>
      <rPr>
        <b/>
        <sz val="25"/>
        <color rgb="FFC00000"/>
        <rFont val="Calibri"/>
        <family val="2"/>
      </rPr>
      <t>2</t>
    </r>
  </si>
  <si>
    <r>
      <t xml:space="preserve">2ª Linha </t>
    </r>
    <r>
      <rPr>
        <b/>
        <sz val="25"/>
        <color rgb="FFC00000"/>
        <rFont val="Calibri"/>
        <family val="2"/>
      </rPr>
      <t>4</t>
    </r>
  </si>
  <si>
    <r>
      <t xml:space="preserve">3ª Linha </t>
    </r>
    <r>
      <rPr>
        <b/>
        <sz val="25"/>
        <color rgb="FFC00000"/>
        <rFont val="Calibri"/>
        <family val="2"/>
      </rPr>
      <t>8</t>
    </r>
  </si>
  <si>
    <r>
      <t xml:space="preserve">4ª Linha </t>
    </r>
    <r>
      <rPr>
        <b/>
        <sz val="25"/>
        <color rgb="FFC00000"/>
        <rFont val="Calibri"/>
        <family val="2"/>
      </rPr>
      <t>16</t>
    </r>
  </si>
  <si>
    <r>
      <t xml:space="preserve">5ª Linha </t>
    </r>
    <r>
      <rPr>
        <b/>
        <sz val="25"/>
        <color rgb="FFC00000"/>
        <rFont val="Calibri"/>
        <family val="2"/>
      </rPr>
      <t>32</t>
    </r>
  </si>
  <si>
    <r>
      <t xml:space="preserve">6ª Linha </t>
    </r>
    <r>
      <rPr>
        <b/>
        <sz val="25"/>
        <color rgb="FFC00000"/>
        <rFont val="Calibri"/>
        <family val="2"/>
      </rPr>
      <t>64</t>
    </r>
  </si>
  <si>
    <t>R$ Total Bônus</t>
  </si>
  <si>
    <t>Benef na 6ª L</t>
  </si>
  <si>
    <t>65% Adesão</t>
  </si>
  <si>
    <t>5% Mensal</t>
  </si>
  <si>
    <r>
      <t xml:space="preserve">Acumulado </t>
    </r>
    <r>
      <rPr>
        <b/>
        <sz val="25"/>
        <color rgb="FFC00000"/>
        <rFont val="Calibri"/>
        <family val="2"/>
      </rPr>
      <t>126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</si>
</sst>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#,##0.00_ ;[Red]\-#,##0.00\ "/>
    <numFmt numFmtId="165" formatCode="00%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</font>
    <font>
      <b/>
      <i/>
      <sz val="11"/>
      <color rgb="FF0000FF"/>
      <name val="Calibri"/>
      <family val="2"/>
    </font>
    <font>
      <b/>
      <i/>
      <sz val="11"/>
      <color rgb="FFC00000"/>
      <name val="Calibri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rgb="FF0000FF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00FF"/>
      <name val="Calibri"/>
      <family val="2"/>
    </font>
    <font>
      <b/>
      <sz val="25"/>
      <color rgb="FF0000FF"/>
      <name val="Calibri"/>
      <family val="2"/>
    </font>
    <font>
      <b/>
      <sz val="25"/>
      <name val="Calibri"/>
      <family val="2"/>
      <scheme val="minor"/>
    </font>
    <font>
      <b/>
      <sz val="25"/>
      <color rgb="FF0000FF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4"/>
      <name val="Calibri"/>
      <family val="2"/>
      <scheme val="minor"/>
    </font>
    <font>
      <b/>
      <sz val="23"/>
      <name val="Calibri"/>
      <family val="2"/>
      <scheme val="minor"/>
    </font>
    <font>
      <b/>
      <sz val="23"/>
      <color rgb="FF0000FF"/>
      <name val="Calibri"/>
      <family val="2"/>
      <scheme val="minor"/>
    </font>
    <font>
      <b/>
      <sz val="25"/>
      <color rgb="FFC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ED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0000FF"/>
      </left>
      <right style="thick">
        <color rgb="FFC00000"/>
      </right>
      <top style="thick">
        <color rgb="FF0000FF"/>
      </top>
      <bottom style="thick">
        <color rgb="FFC00000"/>
      </bottom>
      <diagonal/>
    </border>
    <border>
      <left style="thick">
        <color rgb="FFC00000"/>
      </left>
      <right style="thick">
        <color rgb="FF0000FF"/>
      </right>
      <top style="thick">
        <color rgb="FF0000FF"/>
      </top>
      <bottom style="thick">
        <color rgb="FFC00000"/>
      </bottom>
      <diagonal/>
    </border>
    <border>
      <left style="thick">
        <color rgb="FF0000FF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0000FF"/>
      </right>
      <top style="thick">
        <color rgb="FFC00000"/>
      </top>
      <bottom style="thick">
        <color rgb="FFC00000"/>
      </bottom>
      <diagonal/>
    </border>
    <border>
      <left style="thick">
        <color rgb="FF0000FF"/>
      </left>
      <right style="thick">
        <color rgb="FFC00000"/>
      </right>
      <top style="thick">
        <color rgb="FFC00000"/>
      </top>
      <bottom style="thick">
        <color rgb="FF0000FF"/>
      </bottom>
      <diagonal/>
    </border>
    <border>
      <left style="thick">
        <color rgb="FFC00000"/>
      </left>
      <right style="thick">
        <color rgb="FF0000FF"/>
      </right>
      <top style="thick">
        <color rgb="FFC00000"/>
      </top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 style="thick">
        <color rgb="FF0000FF"/>
      </top>
      <bottom style="thick">
        <color rgb="FFC00000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0000FF"/>
      </bottom>
      <diagonal/>
    </border>
    <border>
      <left style="thick">
        <color rgb="FF0000FF"/>
      </left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FF"/>
      </left>
      <right style="thick">
        <color rgb="FFC00000"/>
      </right>
      <top style="thick">
        <color rgb="FF0000FF"/>
      </top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 style="thick">
        <color rgb="FF0000FF"/>
      </top>
      <bottom style="thick">
        <color rgb="FF0000FF"/>
      </bottom>
      <diagonal/>
    </border>
    <border>
      <left style="thick">
        <color rgb="FFC00000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C00000"/>
      </right>
      <top style="thick">
        <color rgb="FF0000FF"/>
      </top>
      <bottom/>
      <diagonal/>
    </border>
    <border>
      <left style="thick">
        <color rgb="FFC00000"/>
      </left>
      <right style="thick">
        <color rgb="FFC00000"/>
      </right>
      <top style="thick">
        <color rgb="FF0000FF"/>
      </top>
      <bottom/>
      <diagonal/>
    </border>
    <border>
      <left style="thick">
        <color rgb="FFC00000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0000FF"/>
      </right>
      <top style="thick">
        <color rgb="FFC00000"/>
      </top>
      <bottom/>
      <diagonal/>
    </border>
    <border>
      <left style="thick">
        <color rgb="FF0000FF"/>
      </left>
      <right style="thick">
        <color rgb="FFC00000"/>
      </right>
      <top/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/>
      <bottom style="thick">
        <color rgb="FF0000FF"/>
      </bottom>
      <diagonal/>
    </border>
    <border>
      <left style="thick">
        <color rgb="FFC00000"/>
      </left>
      <right style="thick">
        <color rgb="FF0000FF"/>
      </right>
      <top/>
      <bottom style="thick">
        <color rgb="FF0000FF"/>
      </bottom>
      <diagonal/>
    </border>
    <border>
      <left style="thick">
        <color rgb="FFC00000"/>
      </left>
      <right/>
      <top style="thick">
        <color rgb="FF0000FF"/>
      </top>
      <bottom style="thick">
        <color rgb="FF0000FF"/>
      </bottom>
      <diagonal/>
    </border>
    <border>
      <left/>
      <right style="thick">
        <color rgb="FFC00000"/>
      </right>
      <top style="thick">
        <color rgb="FF0000FF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5">
    <xf numFmtId="0" fontId="0" fillId="0" borderId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</cellStyleXfs>
  <cellXfs count="171">
    <xf numFmtId="0" fontId="0" fillId="0" borderId="0" xfId="0"/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/>
    <xf numFmtId="4" fontId="1" fillId="0" borderId="0" xfId="0" applyNumberFormat="1" applyFont="1"/>
    <xf numFmtId="4" fontId="2" fillId="2" borderId="4" xfId="0" applyNumberFormat="1" applyFont="1" applyFill="1" applyBorder="1" applyAlignment="1">
      <alignment horizontal="center"/>
    </xf>
    <xf numFmtId="7" fontId="2" fillId="2" borderId="5" xfId="0" applyNumberFormat="1" applyFont="1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/>
    </xf>
    <xf numFmtId="7" fontId="2" fillId="4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7" fontId="2" fillId="2" borderId="7" xfId="0" applyNumberFormat="1" applyFont="1" applyFill="1" applyBorder="1" applyAlignment="1">
      <alignment horizontal="center"/>
    </xf>
    <xf numFmtId="7" fontId="2" fillId="2" borderId="1" xfId="0" applyNumberFormat="1" applyFont="1" applyFill="1" applyBorder="1" applyAlignment="1">
      <alignment horizontal="center"/>
    </xf>
    <xf numFmtId="7" fontId="2" fillId="4" borderId="1" xfId="0" applyNumberFormat="1" applyFont="1" applyFill="1" applyBorder="1" applyAlignment="1">
      <alignment horizontal="center"/>
    </xf>
    <xf numFmtId="7" fontId="2" fillId="2" borderId="12" xfId="0" applyNumberFormat="1" applyFont="1" applyFill="1" applyBorder="1" applyAlignment="1">
      <alignment horizontal="center"/>
    </xf>
    <xf numFmtId="4" fontId="1" fillId="6" borderId="0" xfId="0" applyNumberFormat="1" applyFont="1" applyFill="1" applyAlignment="1"/>
    <xf numFmtId="0" fontId="1" fillId="6" borderId="0" xfId="0" applyFont="1" applyFill="1"/>
    <xf numFmtId="4" fontId="2" fillId="4" borderId="13" xfId="0" applyNumberFormat="1" applyFont="1" applyFill="1" applyBorder="1" applyAlignment="1">
      <alignment horizontal="center"/>
    </xf>
    <xf numFmtId="7" fontId="2" fillId="2" borderId="14" xfId="0" applyNumberFormat="1" applyFont="1" applyFill="1" applyBorder="1" applyAlignment="1">
      <alignment horizontal="center"/>
    </xf>
    <xf numFmtId="7" fontId="2" fillId="4" borderId="14" xfId="0" applyNumberFormat="1" applyFont="1" applyFill="1" applyBorder="1" applyAlignment="1">
      <alignment horizontal="center"/>
    </xf>
    <xf numFmtId="7" fontId="2" fillId="2" borderId="15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7" fontId="2" fillId="7" borderId="1" xfId="0" applyNumberFormat="1" applyFont="1" applyFill="1" applyBorder="1" applyAlignment="1">
      <alignment horizontal="center"/>
    </xf>
    <xf numFmtId="7" fontId="2" fillId="7" borderId="14" xfId="0" applyNumberFormat="1" applyFont="1" applyFill="1" applyBorder="1" applyAlignment="1">
      <alignment horizontal="center"/>
    </xf>
    <xf numFmtId="7" fontId="2" fillId="7" borderId="5" xfId="0" applyNumberFormat="1" applyFont="1" applyFill="1" applyBorder="1" applyAlignment="1">
      <alignment horizontal="center"/>
    </xf>
    <xf numFmtId="7" fontId="2" fillId="6" borderId="1" xfId="0" applyNumberFormat="1" applyFont="1" applyFill="1" applyBorder="1" applyAlignment="1">
      <alignment horizontal="center"/>
    </xf>
    <xf numFmtId="7" fontId="2" fillId="6" borderId="14" xfId="0" applyNumberFormat="1" applyFont="1" applyFill="1" applyBorder="1" applyAlignment="1">
      <alignment horizontal="center"/>
    </xf>
    <xf numFmtId="7" fontId="2" fillId="6" borderId="5" xfId="0" applyNumberFormat="1" applyFont="1" applyFill="1" applyBorder="1" applyAlignment="1">
      <alignment horizontal="center"/>
    </xf>
    <xf numFmtId="164" fontId="3" fillId="5" borderId="17" xfId="0" applyNumberFormat="1" applyFont="1" applyFill="1" applyBorder="1" applyAlignment="1" applyProtection="1">
      <alignment horizontal="left" readingOrder="1"/>
    </xf>
    <xf numFmtId="164" fontId="3" fillId="5" borderId="20" xfId="0" applyNumberFormat="1" applyFont="1" applyFill="1" applyBorder="1" applyAlignment="1" applyProtection="1">
      <alignment horizontal="left" readingOrder="1"/>
    </xf>
    <xf numFmtId="4" fontId="8" fillId="8" borderId="23" xfId="0" applyNumberFormat="1" applyFont="1" applyFill="1" applyBorder="1" applyAlignment="1">
      <alignment horizontal="center" wrapText="1" readingOrder="1"/>
    </xf>
    <xf numFmtId="0" fontId="9" fillId="9" borderId="24" xfId="0" applyFont="1" applyFill="1" applyBorder="1" applyAlignment="1">
      <alignment horizontal="center" wrapText="1" readingOrder="1"/>
    </xf>
    <xf numFmtId="4" fontId="9" fillId="10" borderId="24" xfId="0" applyNumberFormat="1" applyFont="1" applyFill="1" applyBorder="1" applyAlignment="1">
      <alignment horizontal="center" wrapText="1" readingOrder="1"/>
    </xf>
    <xf numFmtId="4" fontId="9" fillId="10" borderId="25" xfId="0" applyNumberFormat="1" applyFont="1" applyFill="1" applyBorder="1" applyAlignment="1">
      <alignment horizontal="center" wrapText="1" readingOrder="1"/>
    </xf>
    <xf numFmtId="0" fontId="8" fillId="7" borderId="16" xfId="0" applyFont="1" applyFill="1" applyBorder="1" applyAlignment="1">
      <alignment horizontal="center" wrapText="1" readingOrder="1"/>
    </xf>
    <xf numFmtId="0" fontId="8" fillId="11" borderId="27" xfId="0" applyFont="1" applyFill="1" applyBorder="1" applyAlignment="1">
      <alignment horizontal="center" wrapText="1" readingOrder="1"/>
    </xf>
    <xf numFmtId="1" fontId="1" fillId="7" borderId="16" xfId="0" applyNumberFormat="1" applyFont="1" applyFill="1" applyBorder="1" applyAlignment="1" applyProtection="1">
      <alignment horizontal="center"/>
      <protection locked="0"/>
    </xf>
    <xf numFmtId="4" fontId="3" fillId="5" borderId="18" xfId="0" applyNumberFormat="1" applyFont="1" applyFill="1" applyBorder="1" applyAlignment="1" applyProtection="1">
      <alignment horizontal="right"/>
    </xf>
    <xf numFmtId="4" fontId="3" fillId="5" borderId="21" xfId="0" applyNumberFormat="1" applyFont="1" applyFill="1" applyBorder="1" applyAlignment="1" applyProtection="1">
      <alignment horizontal="right"/>
    </xf>
    <xf numFmtId="4" fontId="3" fillId="5" borderId="18" xfId="0" applyNumberFormat="1" applyFont="1" applyFill="1" applyBorder="1" applyAlignment="1" applyProtection="1">
      <alignment horizontal="center"/>
    </xf>
    <xf numFmtId="164" fontId="3" fillId="5" borderId="19" xfId="0" applyNumberFormat="1" applyFont="1" applyFill="1" applyBorder="1" applyAlignment="1" applyProtection="1">
      <alignment horizontal="center" readingOrder="1"/>
    </xf>
    <xf numFmtId="165" fontId="3" fillId="5" borderId="21" xfId="0" applyNumberFormat="1" applyFont="1" applyFill="1" applyBorder="1" applyAlignment="1" applyProtection="1">
      <alignment horizontal="center"/>
    </xf>
    <xf numFmtId="4" fontId="9" fillId="12" borderId="24" xfId="0" applyNumberFormat="1" applyFont="1" applyFill="1" applyBorder="1" applyAlignment="1">
      <alignment horizontal="center" wrapText="1" readingOrder="1"/>
    </xf>
    <xf numFmtId="4" fontId="1" fillId="7" borderId="16" xfId="0" applyNumberFormat="1" applyFont="1" applyFill="1" applyBorder="1" applyAlignment="1" applyProtection="1">
      <alignment horizontal="right"/>
      <protection locked="0"/>
    </xf>
    <xf numFmtId="1" fontId="1" fillId="12" borderId="16" xfId="0" applyNumberFormat="1" applyFont="1" applyFill="1" applyBorder="1" applyAlignment="1" applyProtection="1">
      <alignment horizontal="center"/>
      <protection locked="0"/>
    </xf>
    <xf numFmtId="0" fontId="8" fillId="4" borderId="26" xfId="0" applyFont="1" applyFill="1" applyBorder="1" applyAlignment="1">
      <alignment horizontal="left" wrapText="1" readingOrder="1"/>
    </xf>
    <xf numFmtId="0" fontId="8" fillId="4" borderId="27" xfId="0" applyFont="1" applyFill="1" applyBorder="1" applyAlignment="1">
      <alignment horizontal="center" wrapText="1" readingOrder="1"/>
    </xf>
    <xf numFmtId="4" fontId="8" fillId="4" borderId="27" xfId="0" applyNumberFormat="1" applyFont="1" applyFill="1" applyBorder="1" applyAlignment="1" applyProtection="1">
      <alignment horizontal="center" wrapText="1" readingOrder="1"/>
      <protection locked="0"/>
    </xf>
    <xf numFmtId="0" fontId="8" fillId="4" borderId="29" xfId="0" applyFont="1" applyFill="1" applyBorder="1" applyAlignment="1">
      <alignment horizontal="left" wrapText="1" readingOrder="1"/>
    </xf>
    <xf numFmtId="0" fontId="8" fillId="4" borderId="16" xfId="0" applyFont="1" applyFill="1" applyBorder="1" applyAlignment="1">
      <alignment horizontal="center" wrapText="1" readingOrder="1"/>
    </xf>
    <xf numFmtId="4" fontId="8" fillId="4" borderId="16" xfId="0" applyNumberFormat="1" applyFont="1" applyFill="1" applyBorder="1" applyAlignment="1" applyProtection="1">
      <alignment horizontal="center" wrapText="1" readingOrder="1"/>
      <protection locked="0"/>
    </xf>
    <xf numFmtId="0" fontId="8" fillId="2" borderId="29" xfId="0" applyFont="1" applyFill="1" applyBorder="1" applyAlignment="1">
      <alignment horizontal="left" wrapText="1" readingOrder="1"/>
    </xf>
    <xf numFmtId="0" fontId="8" fillId="2" borderId="16" xfId="0" applyFont="1" applyFill="1" applyBorder="1" applyAlignment="1">
      <alignment horizontal="center" wrapText="1" readingOrder="1"/>
    </xf>
    <xf numFmtId="4" fontId="8" fillId="2" borderId="16" xfId="0" applyNumberFormat="1" applyFont="1" applyFill="1" applyBorder="1" applyAlignment="1" applyProtection="1">
      <alignment horizontal="center" wrapText="1" readingOrder="1"/>
      <protection locked="0"/>
    </xf>
    <xf numFmtId="4" fontId="8" fillId="2" borderId="16" xfId="0" applyNumberFormat="1" applyFont="1" applyFill="1" applyBorder="1" applyAlignment="1">
      <alignment horizontal="center" wrapText="1" readingOrder="1"/>
    </xf>
    <xf numFmtId="164" fontId="8" fillId="2" borderId="30" xfId="0" applyNumberFormat="1" applyFont="1" applyFill="1" applyBorder="1" applyAlignment="1">
      <alignment horizontal="center" wrapText="1" readingOrder="1"/>
    </xf>
    <xf numFmtId="4" fontId="8" fillId="4" borderId="27" xfId="0" applyNumberFormat="1" applyFont="1" applyFill="1" applyBorder="1" applyAlignment="1">
      <alignment horizontal="center" wrapText="1" readingOrder="1"/>
    </xf>
    <xf numFmtId="164" fontId="8" fillId="4" borderId="28" xfId="0" applyNumberFormat="1" applyFont="1" applyFill="1" applyBorder="1" applyAlignment="1">
      <alignment horizontal="center" wrapText="1" readingOrder="1"/>
    </xf>
    <xf numFmtId="4" fontId="8" fillId="4" borderId="16" xfId="0" applyNumberFormat="1" applyFont="1" applyFill="1" applyBorder="1" applyAlignment="1">
      <alignment horizontal="center" wrapText="1" readingOrder="1"/>
    </xf>
    <xf numFmtId="164" fontId="8" fillId="4" borderId="30" xfId="0" applyNumberFormat="1" applyFont="1" applyFill="1" applyBorder="1" applyAlignment="1">
      <alignment horizontal="center" wrapText="1" readingOrder="1"/>
    </xf>
    <xf numFmtId="9" fontId="1" fillId="11" borderId="26" xfId="0" applyNumberFormat="1" applyFont="1" applyFill="1" applyBorder="1" applyAlignment="1">
      <alignment horizontal="center"/>
    </xf>
    <xf numFmtId="9" fontId="1" fillId="11" borderId="27" xfId="0" applyNumberFormat="1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4" fontId="1" fillId="7" borderId="29" xfId="0" applyNumberFormat="1" applyFont="1" applyFill="1" applyBorder="1" applyAlignment="1" applyProtection="1">
      <alignment horizontal="right"/>
      <protection locked="0"/>
    </xf>
    <xf numFmtId="4" fontId="1" fillId="7" borderId="30" xfId="0" applyNumberFormat="1" applyFont="1" applyFill="1" applyBorder="1" applyAlignment="1" applyProtection="1">
      <alignment horizontal="right"/>
      <protection locked="0"/>
    </xf>
    <xf numFmtId="4" fontId="1" fillId="7" borderId="31" xfId="0" applyNumberFormat="1" applyFont="1" applyFill="1" applyBorder="1" applyAlignment="1" applyProtection="1">
      <alignment horizontal="right"/>
      <protection locked="0"/>
    </xf>
    <xf numFmtId="4" fontId="1" fillId="7" borderId="32" xfId="0" applyNumberFormat="1" applyFont="1" applyFill="1" applyBorder="1" applyAlignment="1" applyProtection="1">
      <alignment horizontal="right"/>
      <protection locked="0"/>
    </xf>
    <xf numFmtId="1" fontId="1" fillId="7" borderId="32" xfId="0" applyNumberFormat="1" applyFont="1" applyFill="1" applyBorder="1" applyAlignment="1" applyProtection="1">
      <alignment horizontal="center"/>
      <protection locked="0"/>
    </xf>
    <xf numFmtId="0" fontId="8" fillId="7" borderId="32" xfId="0" applyFont="1" applyFill="1" applyBorder="1" applyAlignment="1">
      <alignment horizontal="center" wrapText="1" readingOrder="1"/>
    </xf>
    <xf numFmtId="4" fontId="1" fillId="7" borderId="33" xfId="0" applyNumberFormat="1" applyFont="1" applyFill="1" applyBorder="1" applyAlignment="1" applyProtection="1">
      <alignment horizontal="right"/>
      <protection locked="0"/>
    </xf>
    <xf numFmtId="4" fontId="3" fillId="0" borderId="9" xfId="0" applyNumberFormat="1" applyFont="1" applyBorder="1" applyAlignment="1"/>
    <xf numFmtId="4" fontId="3" fillId="0" borderId="10" xfId="0" applyNumberFormat="1" applyFont="1" applyBorder="1" applyAlignment="1"/>
    <xf numFmtId="4" fontId="3" fillId="0" borderId="11" xfId="0" applyNumberFormat="1" applyFont="1" applyBorder="1" applyAlignment="1"/>
    <xf numFmtId="10" fontId="3" fillId="5" borderId="22" xfId="0" applyNumberFormat="1" applyFont="1" applyFill="1" applyBorder="1" applyAlignment="1" applyProtection="1">
      <alignment horizontal="center"/>
    </xf>
    <xf numFmtId="4" fontId="12" fillId="4" borderId="2" xfId="0" applyNumberFormat="1" applyFont="1" applyFill="1" applyBorder="1" applyAlignment="1">
      <alignment horizontal="center"/>
    </xf>
    <xf numFmtId="4" fontId="12" fillId="4" borderId="8" xfId="0" applyNumberFormat="1" applyFont="1" applyFill="1" applyBorder="1" applyAlignment="1">
      <alignment horizontal="center"/>
    </xf>
    <xf numFmtId="4" fontId="13" fillId="4" borderId="8" xfId="0" applyNumberFormat="1" applyFont="1" applyFill="1" applyBorder="1" applyAlignment="1">
      <alignment horizontal="center"/>
    </xf>
    <xf numFmtId="4" fontId="13" fillId="4" borderId="3" xfId="0" applyNumberFormat="1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7" fontId="12" fillId="2" borderId="1" xfId="0" applyNumberFormat="1" applyFont="1" applyFill="1" applyBorder="1" applyAlignment="1">
      <alignment horizontal="center"/>
    </xf>
    <xf numFmtId="7" fontId="12" fillId="2" borderId="5" xfId="0" applyNumberFormat="1" applyFont="1" applyFill="1" applyBorder="1" applyAlignment="1">
      <alignment horizontal="center"/>
    </xf>
    <xf numFmtId="4" fontId="12" fillId="4" borderId="4" xfId="0" applyNumberFormat="1" applyFont="1" applyFill="1" applyBorder="1" applyAlignment="1">
      <alignment horizontal="center"/>
    </xf>
    <xf numFmtId="7" fontId="12" fillId="4" borderId="1" xfId="0" applyNumberFormat="1" applyFont="1" applyFill="1" applyBorder="1" applyAlignment="1">
      <alignment horizontal="center"/>
    </xf>
    <xf numFmtId="7" fontId="12" fillId="4" borderId="5" xfId="0" applyNumberFormat="1" applyFont="1" applyFill="1" applyBorder="1" applyAlignment="1">
      <alignment horizontal="center"/>
    </xf>
    <xf numFmtId="4" fontId="12" fillId="5" borderId="4" xfId="0" applyNumberFormat="1" applyFont="1" applyFill="1" applyBorder="1" applyAlignment="1">
      <alignment horizontal="center"/>
    </xf>
    <xf numFmtId="7" fontId="12" fillId="5" borderId="1" xfId="0" applyNumberFormat="1" applyFont="1" applyFill="1" applyBorder="1" applyAlignment="1">
      <alignment horizontal="center"/>
    </xf>
    <xf numFmtId="7" fontId="12" fillId="5" borderId="5" xfId="0" applyNumberFormat="1" applyFont="1" applyFill="1" applyBorder="1" applyAlignment="1">
      <alignment horizontal="center"/>
    </xf>
    <xf numFmtId="4" fontId="12" fillId="4" borderId="6" xfId="0" applyNumberFormat="1" applyFont="1" applyFill="1" applyBorder="1" applyAlignment="1">
      <alignment horizontal="center"/>
    </xf>
    <xf numFmtId="7" fontId="12" fillId="4" borderId="12" xfId="0" applyNumberFormat="1" applyFont="1" applyFill="1" applyBorder="1" applyAlignment="1">
      <alignment horizontal="center"/>
    </xf>
    <xf numFmtId="7" fontId="12" fillId="4" borderId="7" xfId="0" applyNumberFormat="1" applyFont="1" applyFill="1" applyBorder="1" applyAlignment="1">
      <alignment horizontal="center"/>
    </xf>
    <xf numFmtId="0" fontId="15" fillId="0" borderId="0" xfId="0" applyFont="1" applyProtection="1"/>
    <xf numFmtId="4" fontId="15" fillId="0" borderId="0" xfId="0" applyNumberFormat="1" applyFont="1" applyAlignment="1" applyProtection="1">
      <alignment horizontal="right"/>
    </xf>
    <xf numFmtId="0" fontId="17" fillId="3" borderId="44" xfId="0" applyFont="1" applyFill="1" applyBorder="1" applyAlignment="1" applyProtection="1">
      <alignment horizontal="center" wrapText="1" readingOrder="1"/>
    </xf>
    <xf numFmtId="0" fontId="17" fillId="13" borderId="46" xfId="0" applyFont="1" applyFill="1" applyBorder="1" applyAlignment="1" applyProtection="1">
      <alignment horizontal="center" wrapText="1" readingOrder="1"/>
    </xf>
    <xf numFmtId="0" fontId="17" fillId="3" borderId="43" xfId="0" applyFont="1" applyFill="1" applyBorder="1" applyAlignment="1" applyProtection="1">
      <alignment horizontal="center" wrapText="1" readingOrder="1"/>
    </xf>
    <xf numFmtId="0" fontId="17" fillId="14" borderId="34" xfId="0" applyFont="1" applyFill="1" applyBorder="1" applyAlignment="1" applyProtection="1">
      <alignment horizontal="center" wrapText="1" readingOrder="1"/>
    </xf>
    <xf numFmtId="0" fontId="17" fillId="13" borderId="9" xfId="0" applyFont="1" applyFill="1" applyBorder="1" applyAlignment="1" applyProtection="1">
      <alignment horizontal="center" wrapText="1" readingOrder="1"/>
    </xf>
    <xf numFmtId="0" fontId="17" fillId="13" borderId="36" xfId="0" applyFont="1" applyFill="1" applyBorder="1" applyAlignment="1" applyProtection="1">
      <alignment horizontal="center" wrapText="1" readingOrder="1"/>
    </xf>
    <xf numFmtId="0" fontId="17" fillId="14" borderId="39" xfId="0" applyFont="1" applyFill="1" applyBorder="1" applyAlignment="1" applyProtection="1">
      <alignment horizontal="center" wrapText="1" readingOrder="1"/>
    </xf>
    <xf numFmtId="0" fontId="17" fillId="3" borderId="42" xfId="0" applyFont="1" applyFill="1" applyBorder="1" applyAlignment="1" applyProtection="1">
      <alignment horizontal="center" wrapText="1" readingOrder="1"/>
    </xf>
    <xf numFmtId="0" fontId="17" fillId="14" borderId="5" xfId="0" applyFont="1" applyFill="1" applyBorder="1" applyAlignment="1" applyProtection="1">
      <alignment horizontal="center" wrapText="1" readingOrder="1"/>
    </xf>
    <xf numFmtId="0" fontId="17" fillId="3" borderId="5" xfId="0" applyFont="1" applyFill="1" applyBorder="1" applyAlignment="1" applyProtection="1">
      <alignment horizontal="center" wrapText="1" readingOrder="1"/>
    </xf>
    <xf numFmtId="0" fontId="17" fillId="3" borderId="45" xfId="0" applyFont="1" applyFill="1" applyBorder="1" applyAlignment="1" applyProtection="1">
      <alignment horizontal="center" wrapText="1" readingOrder="1"/>
    </xf>
    <xf numFmtId="0" fontId="16" fillId="13" borderId="34" xfId="0" applyFont="1" applyFill="1" applyBorder="1" applyAlignment="1" applyProtection="1">
      <alignment horizontal="center" wrapText="1" readingOrder="1"/>
    </xf>
    <xf numFmtId="0" fontId="16" fillId="13" borderId="35" xfId="0" applyFont="1" applyFill="1" applyBorder="1" applyAlignment="1" applyProtection="1">
      <alignment horizontal="center" wrapText="1" readingOrder="1"/>
    </xf>
    <xf numFmtId="0" fontId="16" fillId="13" borderId="36" xfId="0" applyFont="1" applyFill="1" applyBorder="1" applyAlignment="1" applyProtection="1">
      <alignment horizontal="center" wrapText="1" readingOrder="1"/>
    </xf>
    <xf numFmtId="164" fontId="22" fillId="13" borderId="9" xfId="0" applyNumberFormat="1" applyFont="1" applyFill="1" applyBorder="1" applyAlignment="1" applyProtection="1">
      <alignment horizontal="left" readingOrder="1"/>
    </xf>
    <xf numFmtId="164" fontId="21" fillId="13" borderId="10" xfId="0" applyNumberFormat="1" applyFont="1" applyFill="1" applyBorder="1" applyAlignment="1" applyProtection="1">
      <alignment horizontal="right" readingOrder="1"/>
    </xf>
    <xf numFmtId="0" fontId="21" fillId="13" borderId="10" xfId="0" applyFont="1" applyFill="1" applyBorder="1" applyProtection="1"/>
    <xf numFmtId="0" fontId="15" fillId="13" borderId="11" xfId="0" applyFont="1" applyFill="1" applyBorder="1" applyProtection="1"/>
    <xf numFmtId="4" fontId="19" fillId="13" borderId="34" xfId="0" applyNumberFormat="1" applyFont="1" applyFill="1" applyBorder="1" applyAlignment="1" applyProtection="1">
      <alignment horizontal="center"/>
    </xf>
    <xf numFmtId="4" fontId="18" fillId="13" borderId="34" xfId="0" applyNumberFormat="1" applyFont="1" applyFill="1" applyBorder="1" applyAlignment="1" applyProtection="1">
      <alignment horizontal="center"/>
    </xf>
    <xf numFmtId="4" fontId="19" fillId="13" borderId="35" xfId="0" applyNumberFormat="1" applyFont="1" applyFill="1" applyBorder="1" applyAlignment="1" applyProtection="1">
      <alignment horizontal="center"/>
    </xf>
    <xf numFmtId="4" fontId="19" fillId="13" borderId="36" xfId="0" applyNumberFormat="1" applyFont="1" applyFill="1" applyBorder="1" applyAlignment="1" applyProtection="1">
      <alignment horizontal="center"/>
    </xf>
    <xf numFmtId="4" fontId="19" fillId="13" borderId="50" xfId="0" applyNumberFormat="1" applyFont="1" applyFill="1" applyBorder="1" applyAlignment="1" applyProtection="1">
      <alignment horizontal="center"/>
    </xf>
    <xf numFmtId="7" fontId="19" fillId="14" borderId="38" xfId="0" applyNumberFormat="1" applyFont="1" applyFill="1" applyBorder="1" applyAlignment="1" applyProtection="1">
      <alignment horizontal="center"/>
    </xf>
    <xf numFmtId="4" fontId="19" fillId="14" borderId="47" xfId="0" applyNumberFormat="1" applyFont="1" applyFill="1" applyBorder="1" applyAlignment="1" applyProtection="1">
      <alignment horizontal="center"/>
    </xf>
    <xf numFmtId="7" fontId="20" fillId="14" borderId="38" xfId="0" applyNumberFormat="1" applyFont="1" applyFill="1" applyBorder="1" applyAlignment="1" applyProtection="1">
      <alignment horizontal="center"/>
    </xf>
    <xf numFmtId="7" fontId="19" fillId="14" borderId="39" xfId="0" applyNumberFormat="1" applyFont="1" applyFill="1" applyBorder="1" applyAlignment="1" applyProtection="1">
      <alignment horizontal="center"/>
    </xf>
    <xf numFmtId="7" fontId="19" fillId="3" borderId="41" xfId="0" applyNumberFormat="1" applyFont="1" applyFill="1" applyBorder="1" applyAlignment="1" applyProtection="1">
      <alignment horizontal="center"/>
    </xf>
    <xf numFmtId="4" fontId="19" fillId="3" borderId="48" xfId="0" applyNumberFormat="1" applyFont="1" applyFill="1" applyBorder="1" applyAlignment="1" applyProtection="1">
      <alignment horizontal="center"/>
    </xf>
    <xf numFmtId="7" fontId="20" fillId="3" borderId="41" xfId="0" applyNumberFormat="1" applyFont="1" applyFill="1" applyBorder="1" applyAlignment="1" applyProtection="1">
      <alignment horizontal="center"/>
    </xf>
    <xf numFmtId="7" fontId="19" fillId="3" borderId="42" xfId="0" applyNumberFormat="1" applyFont="1" applyFill="1" applyBorder="1" applyAlignment="1" applyProtection="1">
      <alignment horizontal="center"/>
    </xf>
    <xf numFmtId="7" fontId="19" fillId="14" borderId="1" xfId="0" applyNumberFormat="1" applyFont="1" applyFill="1" applyBorder="1" applyAlignment="1" applyProtection="1">
      <alignment horizontal="center"/>
    </xf>
    <xf numFmtId="4" fontId="19" fillId="14" borderId="49" xfId="0" applyNumberFormat="1" applyFont="1" applyFill="1" applyBorder="1" applyAlignment="1" applyProtection="1">
      <alignment horizontal="center"/>
    </xf>
    <xf numFmtId="7" fontId="20" fillId="14" borderId="1" xfId="0" applyNumberFormat="1" applyFont="1" applyFill="1" applyBorder="1" applyAlignment="1" applyProtection="1">
      <alignment horizontal="center"/>
    </xf>
    <xf numFmtId="7" fontId="19" fillId="14" borderId="5" xfId="0" applyNumberFormat="1" applyFont="1" applyFill="1" applyBorder="1" applyAlignment="1" applyProtection="1">
      <alignment horizontal="center"/>
    </xf>
    <xf numFmtId="7" fontId="19" fillId="3" borderId="1" xfId="0" applyNumberFormat="1" applyFont="1" applyFill="1" applyBorder="1" applyAlignment="1" applyProtection="1">
      <alignment horizontal="center"/>
    </xf>
    <xf numFmtId="4" fontId="19" fillId="3" borderId="49" xfId="0" applyNumberFormat="1" applyFont="1" applyFill="1" applyBorder="1" applyAlignment="1" applyProtection="1">
      <alignment horizontal="center"/>
    </xf>
    <xf numFmtId="7" fontId="20" fillId="3" borderId="1" xfId="0" applyNumberFormat="1" applyFont="1" applyFill="1" applyBorder="1" applyAlignment="1" applyProtection="1">
      <alignment horizontal="center"/>
    </xf>
    <xf numFmtId="7" fontId="19" fillId="3" borderId="5" xfId="0" applyNumberFormat="1" applyFont="1" applyFill="1" applyBorder="1" applyAlignment="1" applyProtection="1">
      <alignment horizontal="center"/>
    </xf>
    <xf numFmtId="7" fontId="19" fillId="14" borderId="36" xfId="0" applyNumberFormat="1" applyFont="1" applyFill="1" applyBorder="1" applyAlignment="1" applyProtection="1">
      <alignment horizontal="center"/>
    </xf>
    <xf numFmtId="7" fontId="19" fillId="2" borderId="50" xfId="0" applyNumberFormat="1" applyFont="1" applyFill="1" applyBorder="1" applyAlignment="1" applyProtection="1">
      <alignment horizontal="center"/>
    </xf>
    <xf numFmtId="4" fontId="19" fillId="14" borderId="37" xfId="0" applyNumberFormat="1" applyFont="1" applyFill="1" applyBorder="1" applyAlignment="1" applyProtection="1">
      <alignment horizontal="center"/>
    </xf>
    <xf numFmtId="4" fontId="19" fillId="3" borderId="40" xfId="0" applyNumberFormat="1" applyFont="1" applyFill="1" applyBorder="1" applyAlignment="1" applyProtection="1">
      <alignment horizontal="center"/>
    </xf>
    <xf numFmtId="4" fontId="19" fillId="14" borderId="4" xfId="0" applyNumberFormat="1" applyFont="1" applyFill="1" applyBorder="1" applyAlignment="1" applyProtection="1">
      <alignment horizontal="center"/>
    </xf>
    <xf numFmtId="4" fontId="19" fillId="3" borderId="4" xfId="0" applyNumberFormat="1" applyFont="1" applyFill="1" applyBorder="1" applyAlignment="1" applyProtection="1">
      <alignment horizontal="center"/>
    </xf>
    <xf numFmtId="0" fontId="17" fillId="2" borderId="37" xfId="0" applyFont="1" applyFill="1" applyBorder="1" applyAlignment="1" applyProtection="1">
      <alignment horizontal="center" wrapText="1" readingOrder="1"/>
      <protection locked="0"/>
    </xf>
    <xf numFmtId="0" fontId="17" fillId="2" borderId="40" xfId="0" applyFont="1" applyFill="1" applyBorder="1" applyAlignment="1" applyProtection="1">
      <alignment horizontal="center" wrapText="1" readingOrder="1"/>
      <protection locked="0"/>
    </xf>
    <xf numFmtId="0" fontId="17" fillId="2" borderId="4" xfId="0" applyFont="1" applyFill="1" applyBorder="1" applyAlignment="1" applyProtection="1">
      <alignment horizontal="center" wrapText="1" readingOrder="1"/>
      <protection locked="0"/>
    </xf>
    <xf numFmtId="0" fontId="17" fillId="2" borderId="38" xfId="0" applyFont="1" applyFill="1" applyBorder="1" applyAlignment="1" applyProtection="1">
      <alignment horizontal="center" wrapText="1" readingOrder="1"/>
      <protection locked="0"/>
    </xf>
    <xf numFmtId="0" fontId="17" fillId="2" borderId="41" xfId="0" applyFont="1" applyFill="1" applyBorder="1" applyAlignment="1" applyProtection="1">
      <alignment horizontal="center" wrapText="1" readingOrder="1"/>
      <protection locked="0"/>
    </xf>
    <xf numFmtId="0" fontId="17" fillId="2" borderId="1" xfId="0" applyFont="1" applyFill="1" applyBorder="1" applyAlignment="1" applyProtection="1">
      <alignment horizontal="center" wrapText="1" readingOrder="1"/>
      <protection locked="0"/>
    </xf>
    <xf numFmtId="164" fontId="15" fillId="6" borderId="51" xfId="0" applyNumberFormat="1" applyFont="1" applyFill="1" applyBorder="1" applyAlignment="1" applyProtection="1">
      <alignment horizontal="right" readingOrder="1"/>
    </xf>
    <xf numFmtId="164" fontId="15" fillId="6" borderId="52" xfId="0" applyNumberFormat="1" applyFont="1" applyFill="1" applyBorder="1" applyAlignment="1" applyProtection="1">
      <alignment horizontal="right" readingOrder="1"/>
    </xf>
    <xf numFmtId="0" fontId="15" fillId="6" borderId="52" xfId="0" applyFont="1" applyFill="1" applyBorder="1" applyProtection="1"/>
    <xf numFmtId="0" fontId="15" fillId="6" borderId="53" xfId="0" applyFont="1" applyFill="1" applyBorder="1" applyProtection="1"/>
    <xf numFmtId="164" fontId="15" fillId="6" borderId="54" xfId="0" applyNumberFormat="1" applyFont="1" applyFill="1" applyBorder="1" applyAlignment="1" applyProtection="1">
      <alignment horizontal="right" readingOrder="1"/>
    </xf>
    <xf numFmtId="0" fontId="15" fillId="6" borderId="55" xfId="0" applyFont="1" applyFill="1" applyBorder="1" applyProtection="1"/>
    <xf numFmtId="164" fontId="15" fillId="6" borderId="0" xfId="0" applyNumberFormat="1" applyFont="1" applyFill="1" applyBorder="1" applyAlignment="1" applyProtection="1">
      <alignment horizontal="right" readingOrder="1"/>
    </xf>
    <xf numFmtId="0" fontId="15" fillId="6" borderId="0" xfId="0" applyFont="1" applyFill="1" applyBorder="1" applyProtection="1"/>
    <xf numFmtId="4" fontId="15" fillId="6" borderId="0" xfId="0" applyNumberFormat="1" applyFont="1" applyFill="1" applyBorder="1" applyAlignment="1" applyProtection="1">
      <alignment horizontal="right"/>
    </xf>
    <xf numFmtId="164" fontId="15" fillId="6" borderId="56" xfId="0" applyNumberFormat="1" applyFont="1" applyFill="1" applyBorder="1" applyAlignment="1" applyProtection="1">
      <alignment horizontal="right" readingOrder="1"/>
    </xf>
    <xf numFmtId="0" fontId="15" fillId="6" borderId="57" xfId="0" applyFont="1" applyFill="1" applyBorder="1" applyProtection="1"/>
    <xf numFmtId="4" fontId="15" fillId="6" borderId="57" xfId="0" applyNumberFormat="1" applyFont="1" applyFill="1" applyBorder="1" applyAlignment="1" applyProtection="1">
      <alignment horizontal="right"/>
    </xf>
    <xf numFmtId="0" fontId="15" fillId="6" borderId="58" xfId="0" applyFont="1" applyFill="1" applyBorder="1" applyProtection="1"/>
    <xf numFmtId="0" fontId="10" fillId="12" borderId="20" xfId="0" applyFont="1" applyFill="1" applyBorder="1" applyAlignment="1">
      <alignment horizontal="center" wrapText="1" readingOrder="1"/>
    </xf>
    <xf numFmtId="0" fontId="10" fillId="12" borderId="21" xfId="0" applyFont="1" applyFill="1" applyBorder="1" applyAlignment="1">
      <alignment horizontal="center" wrapText="1" readingOrder="1"/>
    </xf>
    <xf numFmtId="0" fontId="10" fillId="12" borderId="22" xfId="0" applyFont="1" applyFill="1" applyBorder="1" applyAlignment="1">
      <alignment horizontal="center" wrapText="1" readingOrder="1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9" fillId="14" borderId="6" xfId="0" applyNumberFormat="1" applyFont="1" applyFill="1" applyBorder="1" applyAlignment="1" applyProtection="1">
      <alignment horizontal="center"/>
    </xf>
    <xf numFmtId="0" fontId="17" fillId="2" borderId="6" xfId="0" applyFont="1" applyFill="1" applyBorder="1" applyAlignment="1" applyProtection="1">
      <alignment horizontal="center" wrapText="1" readingOrder="1"/>
      <protection locked="0"/>
    </xf>
    <xf numFmtId="0" fontId="17" fillId="2" borderId="12" xfId="0" applyFont="1" applyFill="1" applyBorder="1" applyAlignment="1" applyProtection="1">
      <alignment horizontal="center" wrapText="1" readingOrder="1"/>
      <protection locked="0"/>
    </xf>
    <xf numFmtId="0" fontId="17" fillId="15" borderId="7" xfId="0" applyFont="1" applyFill="1" applyBorder="1" applyAlignment="1" applyProtection="1">
      <alignment horizontal="center" wrapText="1" readingOrder="1"/>
    </xf>
  </cellXfs>
  <cellStyles count="5">
    <cellStyle name="Moeda 2" xfId="1"/>
    <cellStyle name="Moeda 4" xfId="2"/>
    <cellStyle name="Normal" xfId="0" builtinId="0"/>
    <cellStyle name="Normal 40" xfId="3"/>
    <cellStyle name="Vírgula 2" xfId="4"/>
  </cellStyles>
  <dxfs count="0"/>
  <tableStyles count="0" defaultTableStyle="TableStyleMedium2" defaultPivotStyle="PivotStyleLight16"/>
  <colors>
    <mruColors>
      <color rgb="FF0000FF"/>
      <color rgb="FFFFFFCC"/>
      <color rgb="FFF0FEDE"/>
      <color rgb="FF006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180974</xdr:colOff>
      <xdr:row>14</xdr:row>
      <xdr:rowOff>142373</xdr:rowOff>
    </xdr:from>
    <xdr:to>
      <xdr:col>17</xdr:col>
      <xdr:colOff>293211</xdr:colOff>
      <xdr:row>29</xdr:row>
      <xdr:rowOff>4936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49" y="2904623"/>
          <a:ext cx="5360512" cy="2939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topLeftCell="J31" zoomScale="170" zoomScaleNormal="170" workbookViewId="0">
      <selection activeCell="R47" sqref="R47"/>
    </sheetView>
  </sheetViews>
  <sheetFormatPr defaultRowHeight="15" x14ac:dyDescent="0.25"/>
  <cols>
    <col min="1" max="1" width="2.140625" style="3" customWidth="1"/>
    <col min="2" max="2" width="25.5703125" style="4" customWidth="1"/>
    <col min="3" max="3" width="11.7109375" style="4" customWidth="1"/>
    <col min="4" max="4" width="13" style="4" customWidth="1"/>
    <col min="5" max="5" width="19.28515625" style="4" customWidth="1"/>
    <col min="6" max="6" width="20.85546875" style="4" customWidth="1"/>
    <col min="7" max="7" width="19.5703125" style="4" customWidth="1"/>
    <col min="8" max="8" width="19.5703125" style="4" bestFit="1" customWidth="1"/>
    <col min="9" max="9" width="14.140625" style="4" bestFit="1" customWidth="1"/>
    <col min="10" max="11" width="7.140625" style="3" bestFit="1" customWidth="1"/>
    <col min="12" max="12" width="6.5703125" style="3" bestFit="1" customWidth="1"/>
    <col min="13" max="13" width="9.140625" style="3" bestFit="1" customWidth="1"/>
    <col min="14" max="14" width="6.85546875" style="3" customWidth="1"/>
    <col min="15" max="15" width="16.85546875" style="3" bestFit="1" customWidth="1"/>
    <col min="16" max="16" width="19.85546875" style="3" bestFit="1" customWidth="1"/>
    <col min="17" max="17" width="12.28515625" style="3" customWidth="1"/>
    <col min="18" max="18" width="15.28515625" style="3" customWidth="1"/>
    <col min="19" max="19" width="24.5703125" style="3" customWidth="1"/>
    <col min="20" max="16384" width="9.140625" style="3"/>
  </cols>
  <sheetData>
    <row r="1" spans="1:20" ht="15.75" thickBot="1" x14ac:dyDescent="0.3">
      <c r="B1" s="15"/>
      <c r="C1" s="14"/>
      <c r="D1" s="14"/>
      <c r="E1" s="14"/>
      <c r="F1" s="14"/>
      <c r="G1" s="14"/>
      <c r="H1" s="14"/>
      <c r="I1" s="14"/>
      <c r="J1" s="14"/>
      <c r="M1" s="15"/>
    </row>
    <row r="2" spans="1:20" ht="16.5" thickTop="1" thickBot="1" x14ac:dyDescent="0.3">
      <c r="B2" s="15"/>
      <c r="C2" s="72" t="s">
        <v>11</v>
      </c>
      <c r="D2" s="73"/>
      <c r="E2" s="73"/>
      <c r="F2" s="73"/>
      <c r="G2" s="73"/>
      <c r="H2" s="73"/>
      <c r="I2" s="74"/>
      <c r="J2" s="14"/>
      <c r="M2" s="15"/>
      <c r="S2" s="32" t="s">
        <v>35</v>
      </c>
    </row>
    <row r="3" spans="1:20" ht="16.5" thickTop="1" thickBot="1" x14ac:dyDescent="0.3">
      <c r="B3" s="15"/>
      <c r="C3" s="20" t="s">
        <v>1</v>
      </c>
      <c r="D3" s="21" t="s">
        <v>0</v>
      </c>
      <c r="E3" s="22" t="s">
        <v>42</v>
      </c>
      <c r="F3" s="22" t="s">
        <v>43</v>
      </c>
      <c r="G3" s="22" t="s">
        <v>44</v>
      </c>
      <c r="H3" s="22" t="s">
        <v>9</v>
      </c>
      <c r="I3" s="21" t="s">
        <v>10</v>
      </c>
      <c r="J3" s="14"/>
      <c r="M3" s="61">
        <v>0.5</v>
      </c>
      <c r="N3" s="62">
        <v>0.3</v>
      </c>
      <c r="O3" s="62">
        <v>0.2</v>
      </c>
      <c r="P3" s="62">
        <v>1</v>
      </c>
      <c r="Q3" s="63" t="s">
        <v>20</v>
      </c>
      <c r="R3" s="63" t="s">
        <v>19</v>
      </c>
      <c r="S3" s="36" t="s">
        <v>36</v>
      </c>
      <c r="T3" s="64" t="s">
        <v>37</v>
      </c>
    </row>
    <row r="4" spans="1:20" ht="16.5" thickTop="1" thickBot="1" x14ac:dyDescent="0.3">
      <c r="B4" s="15"/>
      <c r="C4" s="7" t="s">
        <v>2</v>
      </c>
      <c r="D4" s="8">
        <f t="shared" ref="D4:D9" si="0">T4</f>
        <v>196.25</v>
      </c>
      <c r="E4" s="12">
        <v>5</v>
      </c>
      <c r="F4" s="12">
        <f>E4/2</f>
        <v>2.5</v>
      </c>
      <c r="G4" s="12">
        <f t="shared" ref="G4:G9" si="1">R4</f>
        <v>0.1875</v>
      </c>
      <c r="H4" s="18">
        <f>E4/20</f>
        <v>0.25</v>
      </c>
      <c r="I4" s="8">
        <f>F4+H4</f>
        <v>2.75</v>
      </c>
      <c r="J4" s="14"/>
      <c r="M4" s="65">
        <f t="shared" ref="M4:M10" si="2">E4/2</f>
        <v>2.5</v>
      </c>
      <c r="N4" s="44">
        <f t="shared" ref="N4:N10" si="3">E4/100*30</f>
        <v>1.5</v>
      </c>
      <c r="O4" s="44">
        <f t="shared" ref="O4:O10" si="4">E4/100*20</f>
        <v>1</v>
      </c>
      <c r="P4" s="44">
        <f>SUM(M4:O4)</f>
        <v>5</v>
      </c>
      <c r="Q4" s="45">
        <v>8</v>
      </c>
      <c r="R4" s="44">
        <f>N4/Q4</f>
        <v>0.1875</v>
      </c>
      <c r="S4" s="35">
        <v>4</v>
      </c>
      <c r="T4" s="66">
        <f>((S11*2)*R4+E4)-(E4/10)-(O4/4)</f>
        <v>196.25</v>
      </c>
    </row>
    <row r="5" spans="1:20" ht="16.5" thickTop="1" thickBot="1" x14ac:dyDescent="0.3">
      <c r="B5" s="15"/>
      <c r="C5" s="5" t="s">
        <v>3</v>
      </c>
      <c r="D5" s="6">
        <f t="shared" si="0"/>
        <v>392.5</v>
      </c>
      <c r="E5" s="11">
        <v>10</v>
      </c>
      <c r="F5" s="11">
        <f>E5/2</f>
        <v>5</v>
      </c>
      <c r="G5" s="11">
        <f t="shared" si="1"/>
        <v>0.375</v>
      </c>
      <c r="H5" s="17">
        <f t="shared" ref="H5:H9" si="5">E5/20</f>
        <v>0.5</v>
      </c>
      <c r="I5" s="6">
        <f t="shared" ref="I5:I9" si="6">F5+H5</f>
        <v>5.5</v>
      </c>
      <c r="J5" s="14"/>
      <c r="M5" s="65">
        <f t="shared" si="2"/>
        <v>5</v>
      </c>
      <c r="N5" s="44">
        <f t="shared" si="3"/>
        <v>3</v>
      </c>
      <c r="O5" s="44">
        <f t="shared" si="4"/>
        <v>2</v>
      </c>
      <c r="P5" s="44">
        <f>SUM(M5:O5)</f>
        <v>10</v>
      </c>
      <c r="Q5" s="37">
        <f>Q4</f>
        <v>8</v>
      </c>
      <c r="R5" s="44">
        <f t="shared" ref="R5:R11" si="7">N5/Q5</f>
        <v>0.375</v>
      </c>
      <c r="S5" s="35">
        <v>8</v>
      </c>
      <c r="T5" s="66">
        <f>((S11*2)*R5+E5)-(E5/10)-(O5/4)</f>
        <v>392.5</v>
      </c>
    </row>
    <row r="6" spans="1:20" ht="16.5" thickTop="1" thickBot="1" x14ac:dyDescent="0.3">
      <c r="B6" s="15"/>
      <c r="C6" s="7" t="s">
        <v>4</v>
      </c>
      <c r="D6" s="8">
        <f t="shared" si="0"/>
        <v>785</v>
      </c>
      <c r="E6" s="12">
        <v>20</v>
      </c>
      <c r="F6" s="12">
        <f t="shared" ref="F6:F9" si="8">E6/2</f>
        <v>10</v>
      </c>
      <c r="G6" s="12">
        <f t="shared" si="1"/>
        <v>0.75</v>
      </c>
      <c r="H6" s="18">
        <f t="shared" si="5"/>
        <v>1</v>
      </c>
      <c r="I6" s="8">
        <f t="shared" si="6"/>
        <v>11</v>
      </c>
      <c r="J6" s="14"/>
      <c r="M6" s="65">
        <f t="shared" si="2"/>
        <v>10</v>
      </c>
      <c r="N6" s="44">
        <f t="shared" si="3"/>
        <v>6</v>
      </c>
      <c r="O6" s="44">
        <f t="shared" si="4"/>
        <v>4</v>
      </c>
      <c r="P6" s="44">
        <f t="shared" ref="P6:P11" si="9">SUM(M6:O6)</f>
        <v>20</v>
      </c>
      <c r="Q6" s="37">
        <f t="shared" ref="Q6:Q11" si="10">Q5</f>
        <v>8</v>
      </c>
      <c r="R6" s="44">
        <f t="shared" si="7"/>
        <v>0.75</v>
      </c>
      <c r="S6" s="35">
        <v>16</v>
      </c>
      <c r="T6" s="66">
        <f>((S11*2)*R6+E6)-(E6/10)-(O6/4)</f>
        <v>785</v>
      </c>
    </row>
    <row r="7" spans="1:20" ht="16.5" thickTop="1" thickBot="1" x14ac:dyDescent="0.3">
      <c r="B7" s="15"/>
      <c r="C7" s="5" t="s">
        <v>7</v>
      </c>
      <c r="D7" s="6">
        <f t="shared" si="0"/>
        <v>1177.5</v>
      </c>
      <c r="E7" s="11">
        <v>30</v>
      </c>
      <c r="F7" s="11">
        <f t="shared" si="8"/>
        <v>15</v>
      </c>
      <c r="G7" s="11">
        <f t="shared" si="1"/>
        <v>1.125</v>
      </c>
      <c r="H7" s="17">
        <f t="shared" si="5"/>
        <v>1.5</v>
      </c>
      <c r="I7" s="6">
        <f t="shared" si="6"/>
        <v>16.5</v>
      </c>
      <c r="J7" s="14"/>
      <c r="M7" s="65">
        <f t="shared" si="2"/>
        <v>15</v>
      </c>
      <c r="N7" s="44">
        <f t="shared" si="3"/>
        <v>9</v>
      </c>
      <c r="O7" s="44">
        <f t="shared" si="4"/>
        <v>6</v>
      </c>
      <c r="P7" s="44">
        <f t="shared" si="9"/>
        <v>30</v>
      </c>
      <c r="Q7" s="37">
        <f t="shared" si="10"/>
        <v>8</v>
      </c>
      <c r="R7" s="44">
        <f t="shared" si="7"/>
        <v>1.125</v>
      </c>
      <c r="S7" s="35">
        <v>32</v>
      </c>
      <c r="T7" s="66">
        <f>((S11*2)*R7+E7)-(E7/10)-(O7/4)</f>
        <v>1177.5</v>
      </c>
    </row>
    <row r="8" spans="1:20" ht="16.5" thickTop="1" thickBot="1" x14ac:dyDescent="0.3">
      <c r="B8" s="15"/>
      <c r="C8" s="7" t="s">
        <v>5</v>
      </c>
      <c r="D8" s="8">
        <f t="shared" si="0"/>
        <v>2355</v>
      </c>
      <c r="E8" s="12">
        <v>60</v>
      </c>
      <c r="F8" s="12">
        <f t="shared" si="8"/>
        <v>30</v>
      </c>
      <c r="G8" s="12">
        <f t="shared" si="1"/>
        <v>2.25</v>
      </c>
      <c r="H8" s="18">
        <f t="shared" si="5"/>
        <v>3</v>
      </c>
      <c r="I8" s="8">
        <f t="shared" si="6"/>
        <v>33</v>
      </c>
      <c r="J8" s="14"/>
      <c r="M8" s="65">
        <f t="shared" si="2"/>
        <v>30</v>
      </c>
      <c r="N8" s="44">
        <f t="shared" si="3"/>
        <v>18</v>
      </c>
      <c r="O8" s="44">
        <f t="shared" si="4"/>
        <v>12</v>
      </c>
      <c r="P8" s="44">
        <f t="shared" si="9"/>
        <v>60</v>
      </c>
      <c r="Q8" s="37">
        <f t="shared" si="10"/>
        <v>8</v>
      </c>
      <c r="R8" s="44">
        <f t="shared" si="7"/>
        <v>2.25</v>
      </c>
      <c r="S8" s="35">
        <v>64</v>
      </c>
      <c r="T8" s="66">
        <f>((S11*2)*R8+E8)-(E8/10)-(O8/4)</f>
        <v>2355</v>
      </c>
    </row>
    <row r="9" spans="1:20" ht="16.5" thickTop="1" thickBot="1" x14ac:dyDescent="0.3">
      <c r="B9" s="15"/>
      <c r="C9" s="9" t="s">
        <v>6</v>
      </c>
      <c r="D9" s="10">
        <f t="shared" si="0"/>
        <v>4710</v>
      </c>
      <c r="E9" s="13">
        <v>120</v>
      </c>
      <c r="F9" s="13">
        <f t="shared" si="8"/>
        <v>60</v>
      </c>
      <c r="G9" s="13">
        <f t="shared" si="1"/>
        <v>4.5</v>
      </c>
      <c r="H9" s="19">
        <f t="shared" si="5"/>
        <v>6</v>
      </c>
      <c r="I9" s="10">
        <f t="shared" si="6"/>
        <v>66</v>
      </c>
      <c r="J9" s="14"/>
      <c r="M9" s="65">
        <f t="shared" si="2"/>
        <v>60</v>
      </c>
      <c r="N9" s="44">
        <f t="shared" si="3"/>
        <v>36</v>
      </c>
      <c r="O9" s="44">
        <f t="shared" si="4"/>
        <v>24</v>
      </c>
      <c r="P9" s="44">
        <f t="shared" si="9"/>
        <v>120</v>
      </c>
      <c r="Q9" s="37">
        <f t="shared" si="10"/>
        <v>8</v>
      </c>
      <c r="R9" s="44">
        <f t="shared" si="7"/>
        <v>4.5</v>
      </c>
      <c r="S9" s="35">
        <v>128</v>
      </c>
      <c r="T9" s="66">
        <f>((S11*2)*R9+E9)-(E9/10)-(O9/4)</f>
        <v>4710</v>
      </c>
    </row>
    <row r="10" spans="1:20" ht="15.75" thickTop="1" x14ac:dyDescent="0.25">
      <c r="B10" s="15"/>
      <c r="C10" s="14"/>
      <c r="D10" s="14"/>
      <c r="E10" s="14"/>
      <c r="F10" s="15"/>
      <c r="G10" s="15"/>
      <c r="H10" s="15"/>
      <c r="I10" s="15"/>
      <c r="J10" s="14"/>
      <c r="M10" s="65">
        <f t="shared" si="2"/>
        <v>0</v>
      </c>
      <c r="N10" s="44">
        <f t="shared" si="3"/>
        <v>0</v>
      </c>
      <c r="O10" s="44">
        <f t="shared" si="4"/>
        <v>0</v>
      </c>
      <c r="P10" s="44">
        <f t="shared" si="9"/>
        <v>0</v>
      </c>
      <c r="Q10" s="37">
        <f t="shared" si="10"/>
        <v>8</v>
      </c>
      <c r="R10" s="44">
        <f t="shared" si="7"/>
        <v>0</v>
      </c>
      <c r="S10" s="35">
        <v>256</v>
      </c>
      <c r="T10" s="66">
        <f>((S11*2)*R10+E10)-(E10/10)-(O10/4)</f>
        <v>0</v>
      </c>
    </row>
    <row r="11" spans="1:20" ht="15.75" thickBot="1" x14ac:dyDescent="0.3">
      <c r="A11" s="15"/>
      <c r="B11" s="14"/>
      <c r="C11" s="14"/>
      <c r="D11" s="14"/>
      <c r="E11" s="15"/>
      <c r="F11" s="15"/>
      <c r="G11" s="15"/>
      <c r="H11" s="15"/>
      <c r="I11" s="14"/>
      <c r="J11" s="14"/>
      <c r="M11" s="67">
        <f>D11/2</f>
        <v>0</v>
      </c>
      <c r="N11" s="68">
        <f>D11/100*30</f>
        <v>0</v>
      </c>
      <c r="O11" s="68">
        <f>D11/100*20</f>
        <v>0</v>
      </c>
      <c r="P11" s="68">
        <f t="shared" si="9"/>
        <v>0</v>
      </c>
      <c r="Q11" s="69">
        <f t="shared" si="10"/>
        <v>8</v>
      </c>
      <c r="R11" s="68">
        <f t="shared" si="7"/>
        <v>0</v>
      </c>
      <c r="S11" s="70">
        <v>512</v>
      </c>
      <c r="T11" s="71">
        <f>((S11*2)*R11+D11)-(D11/10)-(O11/4)</f>
        <v>0</v>
      </c>
    </row>
    <row r="12" spans="1:20" ht="7.5" customHeight="1" x14ac:dyDescent="0.25">
      <c r="A12" s="15"/>
      <c r="B12" s="14"/>
      <c r="C12" s="14"/>
      <c r="D12" s="14"/>
      <c r="E12" s="15"/>
      <c r="F12" s="15"/>
      <c r="G12" s="15"/>
      <c r="H12" s="15"/>
      <c r="I12" s="14"/>
      <c r="J12" s="14"/>
      <c r="M12" s="15"/>
    </row>
    <row r="13" spans="1:20" ht="15.75" thickBot="1" x14ac:dyDescent="0.3"/>
    <row r="14" spans="1:20" x14ac:dyDescent="0.25">
      <c r="B14" s="29" t="s">
        <v>40</v>
      </c>
      <c r="C14" s="38"/>
      <c r="D14" s="38"/>
      <c r="E14" s="40" t="s">
        <v>38</v>
      </c>
      <c r="F14" s="41" t="s">
        <v>39</v>
      </c>
    </row>
    <row r="15" spans="1:20" ht="15.75" thickBot="1" x14ac:dyDescent="0.3">
      <c r="B15" s="30" t="s">
        <v>41</v>
      </c>
      <c r="C15" s="39"/>
      <c r="D15" s="39"/>
      <c r="E15" s="42">
        <v>0.5</v>
      </c>
      <c r="F15" s="75">
        <v>0.3</v>
      </c>
      <c r="I15" s="3"/>
    </row>
    <row r="16" spans="1:20" ht="30.75" thickBot="1" x14ac:dyDescent="0.3">
      <c r="B16" s="31">
        <v>5</v>
      </c>
      <c r="C16" s="32" t="s">
        <v>21</v>
      </c>
      <c r="D16" s="32" t="s">
        <v>48</v>
      </c>
      <c r="E16" s="33" t="s">
        <v>22</v>
      </c>
      <c r="F16" s="43" t="s">
        <v>23</v>
      </c>
      <c r="G16" s="34" t="s">
        <v>24</v>
      </c>
      <c r="I16" s="3"/>
    </row>
    <row r="17" spans="2:20" x14ac:dyDescent="0.25">
      <c r="B17" s="46" t="s">
        <v>25</v>
      </c>
      <c r="C17" s="47">
        <v>2</v>
      </c>
      <c r="D17" s="47">
        <f>C17</f>
        <v>2</v>
      </c>
      <c r="E17" s="48">
        <v>0</v>
      </c>
      <c r="F17" s="57">
        <f>B16</f>
        <v>5</v>
      </c>
      <c r="G17" s="58">
        <f>F17</f>
        <v>5</v>
      </c>
      <c r="I17" s="3"/>
    </row>
    <row r="18" spans="2:20" x14ac:dyDescent="0.25">
      <c r="B18" s="52" t="s">
        <v>26</v>
      </c>
      <c r="C18" s="53">
        <f>C17*2</f>
        <v>4</v>
      </c>
      <c r="D18" s="53">
        <f>D17+C18</f>
        <v>6</v>
      </c>
      <c r="E18" s="54">
        <f>(B16*1)*(F15)/Q4</f>
        <v>0.1875</v>
      </c>
      <c r="F18" s="55">
        <f>D18*E18</f>
        <v>1.125</v>
      </c>
      <c r="G18" s="56">
        <f>C18*E17+G17+F18</f>
        <v>6.125</v>
      </c>
      <c r="I18" s="3"/>
    </row>
    <row r="19" spans="2:20" x14ac:dyDescent="0.25">
      <c r="B19" s="49" t="s">
        <v>27</v>
      </c>
      <c r="C19" s="50">
        <f>C18*2</f>
        <v>8</v>
      </c>
      <c r="D19" s="50">
        <f t="shared" ref="D19:D25" si="11">D18+C19</f>
        <v>14</v>
      </c>
      <c r="E19" s="51">
        <f t="shared" ref="E19:E25" si="12">E18</f>
        <v>0.1875</v>
      </c>
      <c r="F19" s="59">
        <f t="shared" ref="F19:F25" si="13">D19*E19</f>
        <v>2.625</v>
      </c>
      <c r="G19" s="60">
        <f t="shared" ref="G19:G25" si="14">G18+F19</f>
        <v>8.75</v>
      </c>
      <c r="I19" s="3"/>
    </row>
    <row r="20" spans="2:20" x14ac:dyDescent="0.25">
      <c r="B20" s="52" t="s">
        <v>28</v>
      </c>
      <c r="C20" s="53">
        <f t="shared" ref="C20:C25" si="15">C19*2</f>
        <v>16</v>
      </c>
      <c r="D20" s="53">
        <f t="shared" si="11"/>
        <v>30</v>
      </c>
      <c r="E20" s="54">
        <f t="shared" si="12"/>
        <v>0.1875</v>
      </c>
      <c r="F20" s="55">
        <f t="shared" si="13"/>
        <v>5.625</v>
      </c>
      <c r="G20" s="56">
        <f t="shared" si="14"/>
        <v>14.375</v>
      </c>
      <c r="I20" s="3"/>
    </row>
    <row r="21" spans="2:20" x14ac:dyDescent="0.25">
      <c r="B21" s="49" t="s">
        <v>29</v>
      </c>
      <c r="C21" s="50">
        <f t="shared" si="15"/>
        <v>32</v>
      </c>
      <c r="D21" s="50">
        <f t="shared" si="11"/>
        <v>62</v>
      </c>
      <c r="E21" s="51">
        <f t="shared" si="12"/>
        <v>0.1875</v>
      </c>
      <c r="F21" s="59">
        <f t="shared" si="13"/>
        <v>11.625</v>
      </c>
      <c r="G21" s="60">
        <f t="shared" si="14"/>
        <v>26</v>
      </c>
      <c r="I21" s="3"/>
    </row>
    <row r="22" spans="2:20" x14ac:dyDescent="0.25">
      <c r="B22" s="52" t="s">
        <v>30</v>
      </c>
      <c r="C22" s="53">
        <f t="shared" si="15"/>
        <v>64</v>
      </c>
      <c r="D22" s="53">
        <f t="shared" si="11"/>
        <v>126</v>
      </c>
      <c r="E22" s="54">
        <f t="shared" si="12"/>
        <v>0.1875</v>
      </c>
      <c r="F22" s="55">
        <f t="shared" si="13"/>
        <v>23.625</v>
      </c>
      <c r="G22" s="56">
        <f t="shared" si="14"/>
        <v>49.625</v>
      </c>
      <c r="I22" s="3"/>
    </row>
    <row r="23" spans="2:20" x14ac:dyDescent="0.25">
      <c r="B23" s="49" t="s">
        <v>31</v>
      </c>
      <c r="C23" s="50">
        <f t="shared" si="15"/>
        <v>128</v>
      </c>
      <c r="D23" s="50">
        <f t="shared" si="11"/>
        <v>254</v>
      </c>
      <c r="E23" s="51">
        <f t="shared" si="12"/>
        <v>0.1875</v>
      </c>
      <c r="F23" s="59">
        <f t="shared" si="13"/>
        <v>47.625</v>
      </c>
      <c r="G23" s="60">
        <f t="shared" si="14"/>
        <v>97.25</v>
      </c>
      <c r="I23" s="3"/>
    </row>
    <row r="24" spans="2:20" x14ac:dyDescent="0.25">
      <c r="B24" s="52" t="s">
        <v>32</v>
      </c>
      <c r="C24" s="53">
        <f t="shared" si="15"/>
        <v>256</v>
      </c>
      <c r="D24" s="53">
        <f t="shared" si="11"/>
        <v>510</v>
      </c>
      <c r="E24" s="54">
        <f t="shared" si="12"/>
        <v>0.1875</v>
      </c>
      <c r="F24" s="55">
        <f t="shared" si="13"/>
        <v>95.625</v>
      </c>
      <c r="G24" s="56">
        <f t="shared" si="14"/>
        <v>192.875</v>
      </c>
    </row>
    <row r="25" spans="2:20" x14ac:dyDescent="0.25">
      <c r="B25" s="49" t="s">
        <v>33</v>
      </c>
      <c r="C25" s="50">
        <f t="shared" si="15"/>
        <v>512</v>
      </c>
      <c r="D25" s="50">
        <f t="shared" si="11"/>
        <v>1022</v>
      </c>
      <c r="E25" s="51">
        <f t="shared" si="12"/>
        <v>0.1875</v>
      </c>
      <c r="F25" s="59">
        <f t="shared" si="13"/>
        <v>191.625</v>
      </c>
      <c r="G25" s="60">
        <f t="shared" si="14"/>
        <v>384.5</v>
      </c>
    </row>
    <row r="26" spans="2:20" ht="15.75" thickBot="1" x14ac:dyDescent="0.3">
      <c r="B26" s="158" t="s">
        <v>34</v>
      </c>
      <c r="C26" s="159"/>
      <c r="D26" s="159"/>
      <c r="E26" s="159"/>
      <c r="F26" s="160"/>
    </row>
    <row r="32" spans="2:20" x14ac:dyDescent="0.25">
      <c r="M32" s="14"/>
      <c r="N32" s="14"/>
      <c r="O32" s="14"/>
      <c r="P32" s="14"/>
      <c r="Q32" s="14"/>
      <c r="R32" s="14"/>
      <c r="S32" s="14"/>
      <c r="T32" s="14"/>
    </row>
    <row r="33" spans="2:20" ht="15.75" thickBot="1" x14ac:dyDescent="0.3">
      <c r="B33" s="15"/>
      <c r="C33" s="14"/>
      <c r="D33" s="14"/>
      <c r="E33" s="14"/>
      <c r="F33" s="14"/>
      <c r="G33" s="14"/>
      <c r="H33" s="14"/>
      <c r="I33" s="14"/>
      <c r="J33" s="15"/>
      <c r="M33" s="14"/>
      <c r="N33" s="14"/>
      <c r="O33" s="14"/>
      <c r="P33" s="14"/>
      <c r="Q33" s="14"/>
      <c r="R33" s="14"/>
      <c r="S33" s="14"/>
      <c r="T33" s="14"/>
    </row>
    <row r="34" spans="2:20" ht="20.25" thickTop="1" thickBot="1" x14ac:dyDescent="0.35">
      <c r="B34" s="15"/>
      <c r="C34" s="161" t="s">
        <v>15</v>
      </c>
      <c r="D34" s="162"/>
      <c r="E34" s="162"/>
      <c r="F34" s="162"/>
      <c r="G34" s="162"/>
      <c r="H34" s="163"/>
      <c r="I34" s="14"/>
      <c r="J34" s="15"/>
      <c r="M34" s="14"/>
      <c r="N34" s="14"/>
      <c r="O34" s="14"/>
      <c r="P34" s="14"/>
      <c r="Q34" s="14"/>
      <c r="R34" s="14"/>
      <c r="S34" s="14"/>
      <c r="T34" s="14"/>
    </row>
    <row r="35" spans="2:20" ht="21" thickTop="1" thickBot="1" x14ac:dyDescent="0.35">
      <c r="B35" s="15"/>
      <c r="C35" s="20" t="s">
        <v>1</v>
      </c>
      <c r="D35" s="21" t="s">
        <v>0</v>
      </c>
      <c r="E35" s="22" t="s">
        <v>12</v>
      </c>
      <c r="F35" s="22" t="s">
        <v>17</v>
      </c>
      <c r="G35" s="22" t="s">
        <v>13</v>
      </c>
      <c r="H35" s="21" t="s">
        <v>14</v>
      </c>
      <c r="I35" s="14"/>
      <c r="J35" s="15"/>
      <c r="N35" s="14"/>
      <c r="O35" s="164" t="s">
        <v>45</v>
      </c>
      <c r="P35" s="165"/>
      <c r="Q35" s="165"/>
      <c r="R35" s="165"/>
      <c r="S35" s="166"/>
      <c r="T35" s="14"/>
    </row>
    <row r="36" spans="2:20" ht="22.5" thickTop="1" thickBot="1" x14ac:dyDescent="0.4">
      <c r="B36" s="15"/>
      <c r="C36" s="7" t="s">
        <v>2</v>
      </c>
      <c r="D36" s="8">
        <f>'R$ mais FÔNUS FIDELIDADE'!D4</f>
        <v>196.25</v>
      </c>
      <c r="E36" s="12">
        <v>5</v>
      </c>
      <c r="F36" s="23">
        <f t="shared" ref="F36:F41" si="16">E36/2</f>
        <v>2.5</v>
      </c>
      <c r="G36" s="24">
        <f t="shared" ref="G36:G41" si="17">E36/20</f>
        <v>0.25</v>
      </c>
      <c r="H36" s="25">
        <f t="shared" ref="H36:H41" si="18">F36+G36</f>
        <v>2.75</v>
      </c>
      <c r="I36" s="14"/>
      <c r="J36" s="15"/>
      <c r="N36" s="14"/>
      <c r="O36" s="76" t="s">
        <v>1</v>
      </c>
      <c r="P36" s="77" t="s">
        <v>8</v>
      </c>
      <c r="Q36" s="78" t="s">
        <v>46</v>
      </c>
      <c r="R36" s="78" t="s">
        <v>47</v>
      </c>
      <c r="S36" s="79" t="s">
        <v>0</v>
      </c>
      <c r="T36" s="14"/>
    </row>
    <row r="37" spans="2:20" ht="22.5" thickTop="1" thickBot="1" x14ac:dyDescent="0.4">
      <c r="B37" s="15"/>
      <c r="C37" s="5" t="s">
        <v>3</v>
      </c>
      <c r="D37" s="6">
        <f>'R$ mais FÔNUS FIDELIDADE'!D5</f>
        <v>392.5</v>
      </c>
      <c r="E37" s="11">
        <v>10</v>
      </c>
      <c r="F37" s="26">
        <f t="shared" si="16"/>
        <v>5</v>
      </c>
      <c r="G37" s="27">
        <f t="shared" si="17"/>
        <v>0.5</v>
      </c>
      <c r="H37" s="28">
        <f t="shared" si="18"/>
        <v>5.5</v>
      </c>
      <c r="I37" s="14"/>
      <c r="J37" s="15"/>
      <c r="N37" s="14"/>
      <c r="O37" s="80" t="str">
        <f>C4</f>
        <v>PRATA</v>
      </c>
      <c r="P37" s="81">
        <f t="shared" ref="P37:P42" si="19">E4</f>
        <v>5</v>
      </c>
      <c r="Q37" s="81">
        <f>P37/2</f>
        <v>2.5</v>
      </c>
      <c r="R37" s="81">
        <f>(P37/100*30)/8</f>
        <v>0.1875</v>
      </c>
      <c r="S37" s="82">
        <v>200</v>
      </c>
      <c r="T37" s="14"/>
    </row>
    <row r="38" spans="2:20" ht="22.5" thickTop="1" thickBot="1" x14ac:dyDescent="0.4">
      <c r="B38" s="15"/>
      <c r="C38" s="7" t="s">
        <v>4</v>
      </c>
      <c r="D38" s="8">
        <f>'R$ mais FÔNUS FIDELIDADE'!D6</f>
        <v>785</v>
      </c>
      <c r="E38" s="12">
        <v>20</v>
      </c>
      <c r="F38" s="23">
        <f t="shared" si="16"/>
        <v>10</v>
      </c>
      <c r="G38" s="24">
        <f t="shared" si="17"/>
        <v>1</v>
      </c>
      <c r="H38" s="25">
        <f t="shared" si="18"/>
        <v>11</v>
      </c>
      <c r="I38" s="14"/>
      <c r="J38" s="15"/>
      <c r="N38" s="14"/>
      <c r="O38" s="83" t="str">
        <f t="shared" ref="O38:O42" si="20">C5</f>
        <v>OURO</v>
      </c>
      <c r="P38" s="84">
        <f t="shared" si="19"/>
        <v>10</v>
      </c>
      <c r="Q38" s="84">
        <f t="shared" ref="Q38:Q42" si="21">P38/2</f>
        <v>5</v>
      </c>
      <c r="R38" s="84">
        <f t="shared" ref="R38:R42" si="22">(P38/100*30)/8</f>
        <v>0.375</v>
      </c>
      <c r="S38" s="85">
        <v>400</v>
      </c>
      <c r="T38" s="14"/>
    </row>
    <row r="39" spans="2:20" ht="22.5" thickTop="1" thickBot="1" x14ac:dyDescent="0.4">
      <c r="B39" s="15"/>
      <c r="C39" s="5" t="s">
        <v>7</v>
      </c>
      <c r="D39" s="6">
        <f>'R$ mais FÔNUS FIDELIDADE'!D7</f>
        <v>1177.5</v>
      </c>
      <c r="E39" s="11">
        <v>30</v>
      </c>
      <c r="F39" s="26">
        <f t="shared" si="16"/>
        <v>15</v>
      </c>
      <c r="G39" s="27">
        <f t="shared" si="17"/>
        <v>1.5</v>
      </c>
      <c r="H39" s="28">
        <f t="shared" si="18"/>
        <v>16.5</v>
      </c>
      <c r="I39" s="14"/>
      <c r="J39" s="15"/>
      <c r="N39" s="14"/>
      <c r="O39" s="80" t="str">
        <f t="shared" si="20"/>
        <v>RUBI</v>
      </c>
      <c r="P39" s="81">
        <f t="shared" si="19"/>
        <v>20</v>
      </c>
      <c r="Q39" s="81">
        <f t="shared" si="21"/>
        <v>10</v>
      </c>
      <c r="R39" s="81">
        <f t="shared" si="22"/>
        <v>0.75</v>
      </c>
      <c r="S39" s="82">
        <v>800</v>
      </c>
      <c r="T39" s="14"/>
    </row>
    <row r="40" spans="2:20" ht="22.5" thickTop="1" thickBot="1" x14ac:dyDescent="0.4">
      <c r="B40" s="15"/>
      <c r="C40" s="7" t="s">
        <v>5</v>
      </c>
      <c r="D40" s="8">
        <f>'R$ mais FÔNUS FIDELIDADE'!D8</f>
        <v>2355</v>
      </c>
      <c r="E40" s="12">
        <v>60</v>
      </c>
      <c r="F40" s="23">
        <f t="shared" si="16"/>
        <v>30</v>
      </c>
      <c r="G40" s="24">
        <f t="shared" si="17"/>
        <v>3</v>
      </c>
      <c r="H40" s="25">
        <f t="shared" si="18"/>
        <v>33</v>
      </c>
      <c r="I40" s="14"/>
      <c r="J40" s="15"/>
      <c r="N40" s="14"/>
      <c r="O40" s="86" t="str">
        <f t="shared" si="20"/>
        <v>SAFIRA</v>
      </c>
      <c r="P40" s="87">
        <f t="shared" si="19"/>
        <v>30</v>
      </c>
      <c r="Q40" s="87">
        <f t="shared" si="21"/>
        <v>15</v>
      </c>
      <c r="R40" s="87">
        <f t="shared" si="22"/>
        <v>1.125</v>
      </c>
      <c r="S40" s="88">
        <v>1200</v>
      </c>
      <c r="T40" s="14"/>
    </row>
    <row r="41" spans="2:20" ht="22.5" thickTop="1" thickBot="1" x14ac:dyDescent="0.4">
      <c r="B41" s="15"/>
      <c r="C41" s="9" t="s">
        <v>6</v>
      </c>
      <c r="D41" s="6">
        <f>'R$ mais FÔNUS FIDELIDADE'!D9</f>
        <v>4710</v>
      </c>
      <c r="E41" s="11">
        <v>120</v>
      </c>
      <c r="F41" s="26">
        <f t="shared" si="16"/>
        <v>60</v>
      </c>
      <c r="G41" s="27">
        <f t="shared" si="17"/>
        <v>6</v>
      </c>
      <c r="H41" s="28">
        <f t="shared" si="18"/>
        <v>66</v>
      </c>
      <c r="I41" s="14"/>
      <c r="J41" s="15"/>
      <c r="N41" s="14"/>
      <c r="O41" s="80" t="str">
        <f t="shared" si="20"/>
        <v>ESMERALDA</v>
      </c>
      <c r="P41" s="81">
        <f t="shared" si="19"/>
        <v>60</v>
      </c>
      <c r="Q41" s="81">
        <f t="shared" si="21"/>
        <v>30</v>
      </c>
      <c r="R41" s="81">
        <f t="shared" si="22"/>
        <v>2.25</v>
      </c>
      <c r="S41" s="82">
        <v>2500</v>
      </c>
      <c r="T41" s="14"/>
    </row>
    <row r="42" spans="2:20" ht="22.5" thickTop="1" thickBot="1" x14ac:dyDescent="0.4">
      <c r="B42" s="15"/>
      <c r="C42" s="14"/>
      <c r="D42" s="14"/>
      <c r="E42" s="14"/>
      <c r="F42" s="15"/>
      <c r="G42" s="15"/>
      <c r="H42" s="15"/>
      <c r="I42" s="14"/>
      <c r="J42" s="15"/>
      <c r="N42" s="14"/>
      <c r="O42" s="89" t="str">
        <f t="shared" si="20"/>
        <v>DIAMANTE</v>
      </c>
      <c r="P42" s="90">
        <f t="shared" si="19"/>
        <v>120</v>
      </c>
      <c r="Q42" s="90">
        <f t="shared" si="21"/>
        <v>60</v>
      </c>
      <c r="R42" s="90">
        <f t="shared" si="22"/>
        <v>4.5</v>
      </c>
      <c r="S42" s="91">
        <v>4700</v>
      </c>
      <c r="T42" s="14"/>
    </row>
    <row r="43" spans="2:20" ht="20.25" thickTop="1" thickBot="1" x14ac:dyDescent="0.35">
      <c r="B43" s="15"/>
      <c r="C43" s="161" t="s">
        <v>16</v>
      </c>
      <c r="D43" s="162"/>
      <c r="E43" s="162"/>
      <c r="F43" s="162"/>
      <c r="G43" s="162"/>
      <c r="H43" s="163"/>
      <c r="I43" s="14"/>
      <c r="J43" s="15"/>
      <c r="N43" s="14"/>
      <c r="O43" s="14"/>
      <c r="P43" s="14"/>
      <c r="Q43" s="14"/>
      <c r="R43" s="14"/>
      <c r="S43" s="14"/>
      <c r="T43" s="14"/>
    </row>
    <row r="44" spans="2:20" ht="16.5" thickTop="1" thickBot="1" x14ac:dyDescent="0.3">
      <c r="B44" s="15"/>
      <c r="C44" s="20" t="s">
        <v>1</v>
      </c>
      <c r="D44" s="21" t="s">
        <v>0</v>
      </c>
      <c r="E44" s="22" t="s">
        <v>12</v>
      </c>
      <c r="F44" s="22" t="s">
        <v>18</v>
      </c>
      <c r="G44" s="22" t="s">
        <v>13</v>
      </c>
      <c r="H44" s="21" t="s">
        <v>14</v>
      </c>
      <c r="I44" s="14"/>
      <c r="J44" s="15"/>
      <c r="N44" s="14"/>
      <c r="O44" s="1"/>
      <c r="P44" s="1"/>
      <c r="Q44" s="1"/>
      <c r="R44" s="1"/>
      <c r="S44" s="2"/>
      <c r="T44" s="14"/>
    </row>
    <row r="45" spans="2:20" ht="16.5" thickTop="1" thickBot="1" x14ac:dyDescent="0.3">
      <c r="B45" s="15"/>
      <c r="C45" s="16" t="str">
        <f t="shared" ref="C45:D50" si="23">C36</f>
        <v>PRATA</v>
      </c>
      <c r="D45" s="8">
        <f t="shared" si="23"/>
        <v>196.25</v>
      </c>
      <c r="E45" s="12">
        <v>5</v>
      </c>
      <c r="F45" s="23">
        <f>'R$ mais FÔNUS FIDELIDADE'!R4</f>
        <v>0.1875</v>
      </c>
      <c r="G45" s="24">
        <f t="shared" ref="G45:G50" si="24">E45/20</f>
        <v>0.25</v>
      </c>
      <c r="H45" s="25">
        <f t="shared" ref="H45:H50" si="25">F45+G45</f>
        <v>0.4375</v>
      </c>
      <c r="I45" s="14"/>
      <c r="J45" s="15"/>
      <c r="N45" s="14"/>
    </row>
    <row r="46" spans="2:20" ht="16.5" thickTop="1" thickBot="1" x14ac:dyDescent="0.3">
      <c r="B46" s="15"/>
      <c r="C46" s="5" t="str">
        <f t="shared" si="23"/>
        <v>OURO</v>
      </c>
      <c r="D46" s="6">
        <f t="shared" si="23"/>
        <v>392.5</v>
      </c>
      <c r="E46" s="11">
        <v>10</v>
      </c>
      <c r="F46" s="26">
        <f>'R$ mais FÔNUS FIDELIDADE'!R5</f>
        <v>0.375</v>
      </c>
      <c r="G46" s="27">
        <f t="shared" si="24"/>
        <v>0.5</v>
      </c>
      <c r="H46" s="28">
        <f t="shared" si="25"/>
        <v>0.875</v>
      </c>
      <c r="I46" s="14"/>
      <c r="J46" s="15"/>
      <c r="N46" s="14"/>
    </row>
    <row r="47" spans="2:20" ht="16.5" thickTop="1" thickBot="1" x14ac:dyDescent="0.3">
      <c r="B47" s="15"/>
      <c r="C47" s="7" t="str">
        <f t="shared" si="23"/>
        <v>RUBI</v>
      </c>
      <c r="D47" s="8">
        <f t="shared" si="23"/>
        <v>785</v>
      </c>
      <c r="E47" s="12">
        <v>20</v>
      </c>
      <c r="F47" s="23">
        <f>'R$ mais FÔNUS FIDELIDADE'!R6</f>
        <v>0.75</v>
      </c>
      <c r="G47" s="24">
        <f t="shared" si="24"/>
        <v>1</v>
      </c>
      <c r="H47" s="25">
        <f t="shared" si="25"/>
        <v>1.75</v>
      </c>
      <c r="I47" s="14"/>
      <c r="J47" s="15"/>
    </row>
    <row r="48" spans="2:20" ht="16.5" thickTop="1" thickBot="1" x14ac:dyDescent="0.3">
      <c r="B48" s="15"/>
      <c r="C48" s="5" t="str">
        <f t="shared" si="23"/>
        <v>SAFIRA</v>
      </c>
      <c r="D48" s="6">
        <f t="shared" si="23"/>
        <v>1177.5</v>
      </c>
      <c r="E48" s="11">
        <v>30</v>
      </c>
      <c r="F48" s="26">
        <f>'R$ mais FÔNUS FIDELIDADE'!R7</f>
        <v>1.125</v>
      </c>
      <c r="G48" s="27">
        <f t="shared" si="24"/>
        <v>1.5</v>
      </c>
      <c r="H48" s="28">
        <f t="shared" si="25"/>
        <v>2.625</v>
      </c>
      <c r="I48" s="14"/>
      <c r="J48" s="15"/>
    </row>
    <row r="49" spans="2:10" ht="16.5" thickTop="1" thickBot="1" x14ac:dyDescent="0.3">
      <c r="B49" s="15"/>
      <c r="C49" s="7" t="str">
        <f t="shared" si="23"/>
        <v>ESMERALDA</v>
      </c>
      <c r="D49" s="8">
        <f t="shared" si="23"/>
        <v>2355</v>
      </c>
      <c r="E49" s="12">
        <v>60</v>
      </c>
      <c r="F49" s="23">
        <f>'R$ mais FÔNUS FIDELIDADE'!R8</f>
        <v>2.25</v>
      </c>
      <c r="G49" s="24">
        <f t="shared" si="24"/>
        <v>3</v>
      </c>
      <c r="H49" s="25">
        <f t="shared" si="25"/>
        <v>5.25</v>
      </c>
      <c r="I49" s="14"/>
      <c r="J49" s="15"/>
    </row>
    <row r="50" spans="2:10" ht="16.5" thickTop="1" thickBot="1" x14ac:dyDescent="0.3">
      <c r="B50" s="15"/>
      <c r="C50" s="5" t="str">
        <f t="shared" si="23"/>
        <v>DIAMANTE</v>
      </c>
      <c r="D50" s="6">
        <f t="shared" si="23"/>
        <v>4710</v>
      </c>
      <c r="E50" s="11">
        <v>120</v>
      </c>
      <c r="F50" s="26">
        <f>'R$ mais FÔNUS FIDELIDADE'!R9</f>
        <v>4.5</v>
      </c>
      <c r="G50" s="27">
        <f t="shared" si="24"/>
        <v>6</v>
      </c>
      <c r="H50" s="28">
        <f t="shared" si="25"/>
        <v>10.5</v>
      </c>
      <c r="I50" s="14"/>
      <c r="J50" s="15"/>
    </row>
    <row r="51" spans="2:10" ht="15.75" thickTop="1" x14ac:dyDescent="0.25">
      <c r="B51" s="15"/>
      <c r="C51" s="15"/>
      <c r="D51" s="15"/>
      <c r="E51" s="15"/>
      <c r="F51" s="15"/>
      <c r="G51" s="15"/>
      <c r="H51" s="15"/>
      <c r="I51" s="15"/>
      <c r="J51" s="15"/>
    </row>
  </sheetData>
  <mergeCells count="4">
    <mergeCell ref="B26:F26"/>
    <mergeCell ref="C34:H34"/>
    <mergeCell ref="C43:H43"/>
    <mergeCell ref="O35:S35"/>
  </mergeCells>
  <pageMargins left="0" right="0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showZeros="0" tabSelected="1" zoomScale="70" zoomScaleNormal="70" workbookViewId="0">
      <selection activeCell="D24" sqref="D24"/>
    </sheetView>
  </sheetViews>
  <sheetFormatPr defaultColWidth="9.140625" defaultRowHeight="31.5" x14ac:dyDescent="0.5"/>
  <cols>
    <col min="1" max="1" width="19.5703125" style="92" customWidth="1"/>
    <col min="2" max="2" width="28.140625" style="92" customWidth="1"/>
    <col min="3" max="3" width="34.42578125" style="92" customWidth="1"/>
    <col min="4" max="4" width="28.140625" style="92" customWidth="1"/>
    <col min="5" max="5" width="33.28515625" style="92" customWidth="1"/>
    <col min="6" max="6" width="27.85546875" style="92" customWidth="1"/>
    <col min="7" max="7" width="25.5703125" style="93" customWidth="1"/>
    <col min="8" max="8" width="28.140625" style="92" customWidth="1"/>
    <col min="9" max="9" width="32.5703125" style="92" customWidth="1"/>
    <col min="10" max="13" width="26.5703125" style="92" customWidth="1"/>
    <col min="14" max="14" width="25.28515625" style="92" customWidth="1"/>
    <col min="15" max="15" width="20.7109375" style="92" customWidth="1"/>
    <col min="16" max="16384" width="9.140625" style="92"/>
  </cols>
  <sheetData>
    <row r="1" spans="1:10" ht="33" thickTop="1" thickBot="1" x14ac:dyDescent="0.55000000000000004">
      <c r="A1" s="145"/>
      <c r="B1" s="146"/>
      <c r="C1" s="146"/>
      <c r="D1" s="146"/>
      <c r="E1" s="146"/>
      <c r="F1" s="146"/>
      <c r="G1" s="146"/>
      <c r="H1" s="147"/>
      <c r="I1" s="147"/>
      <c r="J1" s="148"/>
    </row>
    <row r="2" spans="1:10" ht="33" thickTop="1" thickBot="1" x14ac:dyDescent="0.55000000000000004">
      <c r="A2" s="149"/>
      <c r="B2" s="108" t="s">
        <v>52</v>
      </c>
      <c r="C2" s="109"/>
      <c r="D2" s="109"/>
      <c r="E2" s="109"/>
      <c r="F2" s="109"/>
      <c r="G2" s="110"/>
      <c r="H2" s="110"/>
      <c r="I2" s="111"/>
      <c r="J2" s="150"/>
    </row>
    <row r="3" spans="1:10" ht="33" thickTop="1" thickBot="1" x14ac:dyDescent="0.55000000000000004">
      <c r="A3" s="149"/>
      <c r="B3" s="151"/>
      <c r="C3" s="151"/>
      <c r="D3" s="151"/>
      <c r="E3" s="151"/>
      <c r="F3" s="151"/>
      <c r="G3" s="151"/>
      <c r="H3" s="152"/>
      <c r="I3" s="152"/>
      <c r="J3" s="150"/>
    </row>
    <row r="4" spans="1:10" ht="33.75" thickTop="1" thickBot="1" x14ac:dyDescent="0.55000000000000004">
      <c r="A4" s="149"/>
      <c r="B4" s="112" t="s">
        <v>50</v>
      </c>
      <c r="C4" s="112" t="s">
        <v>62</v>
      </c>
      <c r="D4" s="113" t="s">
        <v>51</v>
      </c>
      <c r="E4" s="114" t="s">
        <v>8</v>
      </c>
      <c r="F4" s="114" t="s">
        <v>61</v>
      </c>
      <c r="G4" s="114" t="s">
        <v>62</v>
      </c>
      <c r="H4" s="115" t="s">
        <v>60</v>
      </c>
      <c r="I4" s="116" t="s">
        <v>59</v>
      </c>
      <c r="J4" s="150"/>
    </row>
    <row r="5" spans="1:10" ht="33.75" thickTop="1" thickBot="1" x14ac:dyDescent="0.55000000000000004">
      <c r="A5" s="149"/>
      <c r="B5" s="139"/>
      <c r="C5" s="117">
        <f>I14*G5</f>
        <v>0</v>
      </c>
      <c r="D5" s="118" t="s">
        <v>3</v>
      </c>
      <c r="E5" s="119">
        <v>10</v>
      </c>
      <c r="F5" s="117">
        <f>(E5/100*65)*B5</f>
        <v>0</v>
      </c>
      <c r="G5" s="117">
        <f>E5/100*5</f>
        <v>0.5</v>
      </c>
      <c r="H5" s="120">
        <f>(G5*126+F5)+C5</f>
        <v>63</v>
      </c>
      <c r="I5" s="120">
        <f>(F5+C5)+(B5*G5)</f>
        <v>0</v>
      </c>
      <c r="J5" s="150"/>
    </row>
    <row r="6" spans="1:10" ht="33.75" thickTop="1" thickBot="1" x14ac:dyDescent="0.55000000000000004">
      <c r="A6" s="149"/>
      <c r="B6" s="140"/>
      <c r="C6" s="121">
        <f>I15*G6</f>
        <v>0</v>
      </c>
      <c r="D6" s="122" t="s">
        <v>4</v>
      </c>
      <c r="E6" s="123">
        <v>20</v>
      </c>
      <c r="F6" s="121">
        <f t="shared" ref="F6:F9" si="0">(E6/100*65)*B6</f>
        <v>0</v>
      </c>
      <c r="G6" s="121">
        <f t="shared" ref="G6:G9" si="1">E6/100*5</f>
        <v>1</v>
      </c>
      <c r="H6" s="124">
        <f t="shared" ref="H6:H9" si="2">(G6*126+F6)+C6</f>
        <v>126</v>
      </c>
      <c r="I6" s="124">
        <f>(F6+C6+I5)+(B6*G6)</f>
        <v>0</v>
      </c>
      <c r="J6" s="150"/>
    </row>
    <row r="7" spans="1:10" ht="33.75" thickTop="1" thickBot="1" x14ac:dyDescent="0.55000000000000004">
      <c r="A7" s="149"/>
      <c r="B7" s="141"/>
      <c r="C7" s="125">
        <f>I16*G7</f>
        <v>0</v>
      </c>
      <c r="D7" s="126" t="s">
        <v>7</v>
      </c>
      <c r="E7" s="127">
        <v>30</v>
      </c>
      <c r="F7" s="125">
        <f t="shared" si="0"/>
        <v>0</v>
      </c>
      <c r="G7" s="125">
        <f t="shared" si="1"/>
        <v>1.5</v>
      </c>
      <c r="H7" s="128">
        <f t="shared" si="2"/>
        <v>189</v>
      </c>
      <c r="I7" s="128">
        <f t="shared" ref="I7:I9" si="3">(F7+C7+I6)+(B7*G7)</f>
        <v>0</v>
      </c>
      <c r="J7" s="150"/>
    </row>
    <row r="8" spans="1:10" ht="33.75" thickTop="1" thickBot="1" x14ac:dyDescent="0.55000000000000004">
      <c r="A8" s="149"/>
      <c r="B8" s="141"/>
      <c r="C8" s="129">
        <f>I17*G8</f>
        <v>0</v>
      </c>
      <c r="D8" s="130" t="s">
        <v>5</v>
      </c>
      <c r="E8" s="131">
        <v>60</v>
      </c>
      <c r="F8" s="129">
        <f t="shared" si="0"/>
        <v>0</v>
      </c>
      <c r="G8" s="129">
        <f t="shared" si="1"/>
        <v>3</v>
      </c>
      <c r="H8" s="132">
        <f t="shared" si="2"/>
        <v>378</v>
      </c>
      <c r="I8" s="132">
        <f>(F8+C8+I7)+(B8*G8)</f>
        <v>0</v>
      </c>
      <c r="J8" s="150"/>
    </row>
    <row r="9" spans="1:10" ht="33.75" thickTop="1" thickBot="1" x14ac:dyDescent="0.55000000000000004">
      <c r="A9" s="149"/>
      <c r="B9" s="141"/>
      <c r="C9" s="125">
        <f>I18*G9</f>
        <v>0</v>
      </c>
      <c r="D9" s="126" t="s">
        <v>6</v>
      </c>
      <c r="E9" s="127">
        <v>100</v>
      </c>
      <c r="F9" s="125">
        <f t="shared" si="0"/>
        <v>0</v>
      </c>
      <c r="G9" s="125">
        <f t="shared" si="1"/>
        <v>5</v>
      </c>
      <c r="H9" s="128">
        <f t="shared" si="2"/>
        <v>630</v>
      </c>
      <c r="I9" s="128">
        <f t="shared" si="3"/>
        <v>0</v>
      </c>
      <c r="J9" s="150"/>
    </row>
    <row r="10" spans="1:10" ht="33.75" thickTop="1" thickBot="1" x14ac:dyDescent="0.55000000000000004">
      <c r="A10" s="149"/>
      <c r="B10" s="97">
        <f>SUM(B5:B9)</f>
        <v>0</v>
      </c>
      <c r="C10" s="133">
        <f>SUM(C5:C9)</f>
        <v>0</v>
      </c>
      <c r="D10" s="152"/>
      <c r="E10" s="152"/>
      <c r="F10" s="152"/>
      <c r="G10" s="153"/>
      <c r="H10" s="152"/>
      <c r="I10" s="134">
        <f>SUM(I5:I9)</f>
        <v>0</v>
      </c>
      <c r="J10" s="150"/>
    </row>
    <row r="11" spans="1:10" ht="33" thickTop="1" thickBot="1" x14ac:dyDescent="0.55000000000000004">
      <c r="A11" s="149"/>
      <c r="B11" s="152"/>
      <c r="C11" s="152"/>
      <c r="D11" s="152"/>
      <c r="E11" s="152"/>
      <c r="F11" s="152"/>
      <c r="G11" s="153"/>
      <c r="H11" s="152"/>
      <c r="I11" s="152"/>
      <c r="J11" s="150"/>
    </row>
    <row r="12" spans="1:10" ht="33" thickTop="1" thickBot="1" x14ac:dyDescent="0.55000000000000004">
      <c r="A12" s="149"/>
      <c r="B12" s="152"/>
      <c r="C12" s="105" t="s">
        <v>49</v>
      </c>
      <c r="D12" s="106" t="s">
        <v>49</v>
      </c>
      <c r="E12" s="106" t="s">
        <v>49</v>
      </c>
      <c r="F12" s="106" t="s">
        <v>49</v>
      </c>
      <c r="G12" s="106" t="s">
        <v>49</v>
      </c>
      <c r="H12" s="106" t="s">
        <v>49</v>
      </c>
      <c r="I12" s="107" t="s">
        <v>49</v>
      </c>
      <c r="J12" s="150"/>
    </row>
    <row r="13" spans="1:10" ht="34.5" customHeight="1" thickTop="1" thickBot="1" x14ac:dyDescent="0.55000000000000004">
      <c r="A13" s="149"/>
      <c r="B13" s="113" t="s">
        <v>51</v>
      </c>
      <c r="C13" s="98" t="s">
        <v>53</v>
      </c>
      <c r="D13" s="95" t="s">
        <v>54</v>
      </c>
      <c r="E13" s="95" t="s">
        <v>55</v>
      </c>
      <c r="F13" s="95" t="s">
        <v>56</v>
      </c>
      <c r="G13" s="95" t="s">
        <v>57</v>
      </c>
      <c r="H13" s="95" t="s">
        <v>58</v>
      </c>
      <c r="I13" s="99" t="s">
        <v>63</v>
      </c>
      <c r="J13" s="150"/>
    </row>
    <row r="14" spans="1:10" ht="33.75" thickTop="1" thickBot="1" x14ac:dyDescent="0.55000000000000004">
      <c r="A14" s="149"/>
      <c r="B14" s="135" t="s">
        <v>3</v>
      </c>
      <c r="C14" s="139"/>
      <c r="D14" s="142"/>
      <c r="E14" s="142"/>
      <c r="F14" s="142"/>
      <c r="G14" s="142"/>
      <c r="H14" s="142"/>
      <c r="I14" s="100">
        <f>SUM(C14:H14)</f>
        <v>0</v>
      </c>
      <c r="J14" s="150"/>
    </row>
    <row r="15" spans="1:10" ht="33.75" thickTop="1" thickBot="1" x14ac:dyDescent="0.55000000000000004">
      <c r="A15" s="149"/>
      <c r="B15" s="136" t="s">
        <v>4</v>
      </c>
      <c r="C15" s="140"/>
      <c r="D15" s="143"/>
      <c r="E15" s="143"/>
      <c r="F15" s="143"/>
      <c r="G15" s="143"/>
      <c r="H15" s="143"/>
      <c r="I15" s="101">
        <f t="shared" ref="I15:I18" si="4">SUM(C15:H15)</f>
        <v>0</v>
      </c>
      <c r="J15" s="150"/>
    </row>
    <row r="16" spans="1:10" ht="33.75" thickTop="1" thickBot="1" x14ac:dyDescent="0.55000000000000004">
      <c r="A16" s="149"/>
      <c r="B16" s="137" t="s">
        <v>7</v>
      </c>
      <c r="C16" s="141"/>
      <c r="D16" s="144"/>
      <c r="E16" s="144"/>
      <c r="F16" s="144"/>
      <c r="G16" s="144"/>
      <c r="H16" s="144"/>
      <c r="I16" s="102">
        <f t="shared" si="4"/>
        <v>0</v>
      </c>
      <c r="J16" s="150"/>
    </row>
    <row r="17" spans="1:10" ht="33.75" thickTop="1" thickBot="1" x14ac:dyDescent="0.55000000000000004">
      <c r="A17" s="149"/>
      <c r="B17" s="138" t="s">
        <v>5</v>
      </c>
      <c r="C17" s="141"/>
      <c r="D17" s="144"/>
      <c r="E17" s="144"/>
      <c r="F17" s="144"/>
      <c r="G17" s="144"/>
      <c r="H17" s="144"/>
      <c r="I17" s="103">
        <f t="shared" si="4"/>
        <v>0</v>
      </c>
      <c r="J17" s="150"/>
    </row>
    <row r="18" spans="1:10" ht="33.75" thickTop="1" thickBot="1" x14ac:dyDescent="0.55000000000000004">
      <c r="A18" s="149"/>
      <c r="B18" s="167" t="s">
        <v>6</v>
      </c>
      <c r="C18" s="168"/>
      <c r="D18" s="169"/>
      <c r="E18" s="169"/>
      <c r="F18" s="169"/>
      <c r="G18" s="169"/>
      <c r="H18" s="169"/>
      <c r="I18" s="170">
        <f t="shared" si="4"/>
        <v>0</v>
      </c>
      <c r="J18" s="150"/>
    </row>
    <row r="19" spans="1:10" ht="33.75" thickTop="1" thickBot="1" x14ac:dyDescent="0.55000000000000004">
      <c r="A19" s="149"/>
      <c r="B19" s="152"/>
      <c r="C19" s="96">
        <f>SUM(C14:C18)</f>
        <v>0</v>
      </c>
      <c r="D19" s="94">
        <f>SUM(D14:D18)</f>
        <v>0</v>
      </c>
      <c r="E19" s="94">
        <f>SUM(E14:E18)</f>
        <v>0</v>
      </c>
      <c r="F19" s="94">
        <f>SUM(F14:F18)</f>
        <v>0</v>
      </c>
      <c r="G19" s="94">
        <f>SUM(G14:G18)</f>
        <v>0</v>
      </c>
      <c r="H19" s="94">
        <f>SUM(H14:H18)</f>
        <v>0</v>
      </c>
      <c r="I19" s="104">
        <f t="shared" ref="I19" si="5">SUM(C19:H19)</f>
        <v>0</v>
      </c>
      <c r="J19" s="150"/>
    </row>
    <row r="20" spans="1:10" ht="32.25" thickTop="1" x14ac:dyDescent="0.5">
      <c r="A20" s="149"/>
      <c r="B20" s="152"/>
      <c r="C20" s="152"/>
      <c r="D20" s="152"/>
      <c r="E20" s="152"/>
      <c r="F20" s="152"/>
      <c r="G20" s="153"/>
      <c r="H20" s="152"/>
      <c r="I20" s="152"/>
      <c r="J20" s="150"/>
    </row>
    <row r="21" spans="1:10" x14ac:dyDescent="0.5">
      <c r="A21" s="149"/>
      <c r="B21" s="152"/>
      <c r="C21" s="152"/>
      <c r="D21" s="152"/>
      <c r="E21" s="152"/>
      <c r="F21" s="152"/>
      <c r="G21" s="153"/>
      <c r="H21" s="152"/>
      <c r="I21" s="152"/>
      <c r="J21" s="150"/>
    </row>
    <row r="22" spans="1:10" x14ac:dyDescent="0.5">
      <c r="A22" s="149"/>
      <c r="B22" s="152"/>
      <c r="C22" s="152"/>
      <c r="D22" s="152"/>
      <c r="E22" s="152"/>
      <c r="F22" s="152"/>
      <c r="G22" s="153"/>
      <c r="H22" s="152"/>
      <c r="I22" s="152"/>
      <c r="J22" s="150"/>
    </row>
    <row r="23" spans="1:10" x14ac:dyDescent="0.5">
      <c r="A23" s="149"/>
      <c r="B23" s="152"/>
      <c r="C23" s="152"/>
      <c r="D23" s="152"/>
      <c r="E23" s="152"/>
      <c r="F23" s="152"/>
      <c r="G23" s="153"/>
      <c r="H23" s="152"/>
      <c r="I23" s="152"/>
      <c r="J23" s="150"/>
    </row>
    <row r="24" spans="1:10" x14ac:dyDescent="0.5">
      <c r="A24" s="149"/>
      <c r="B24" s="152"/>
      <c r="C24" s="152"/>
      <c r="D24" s="152"/>
      <c r="E24" s="152"/>
      <c r="F24" s="152"/>
      <c r="G24" s="153"/>
      <c r="H24" s="152"/>
      <c r="I24" s="152"/>
      <c r="J24" s="150"/>
    </row>
    <row r="25" spans="1:10" x14ac:dyDescent="0.5">
      <c r="A25" s="149"/>
      <c r="B25" s="152"/>
      <c r="C25" s="152"/>
      <c r="D25" s="152"/>
      <c r="E25" s="152"/>
      <c r="F25" s="152"/>
      <c r="G25" s="153"/>
      <c r="H25" s="152"/>
      <c r="I25" s="152"/>
      <c r="J25" s="150"/>
    </row>
    <row r="26" spans="1:10" x14ac:dyDescent="0.5">
      <c r="A26" s="149"/>
      <c r="B26" s="152"/>
      <c r="C26" s="152"/>
      <c r="D26" s="152"/>
      <c r="E26" s="152"/>
      <c r="F26" s="152"/>
      <c r="G26" s="153"/>
      <c r="H26" s="152"/>
      <c r="I26" s="152"/>
      <c r="J26" s="150"/>
    </row>
    <row r="27" spans="1:10" x14ac:dyDescent="0.5">
      <c r="A27" s="149"/>
      <c r="B27" s="152"/>
      <c r="C27" s="152"/>
      <c r="D27" s="152"/>
      <c r="E27" s="152"/>
      <c r="F27" s="152"/>
      <c r="G27" s="153"/>
      <c r="H27" s="152"/>
      <c r="I27" s="152"/>
      <c r="J27" s="150"/>
    </row>
    <row r="28" spans="1:10" x14ac:dyDescent="0.5">
      <c r="A28" s="149"/>
      <c r="B28" s="152"/>
      <c r="C28" s="152"/>
      <c r="D28" s="152"/>
      <c r="E28" s="152"/>
      <c r="F28" s="152"/>
      <c r="G28" s="153"/>
      <c r="H28" s="152"/>
      <c r="I28" s="152"/>
      <c r="J28" s="150"/>
    </row>
    <row r="29" spans="1:10" x14ac:dyDescent="0.5">
      <c r="A29" s="149"/>
      <c r="B29" s="152"/>
      <c r="C29" s="152"/>
      <c r="D29" s="152"/>
      <c r="E29" s="152"/>
      <c r="F29" s="152"/>
      <c r="G29" s="153"/>
      <c r="H29" s="152"/>
      <c r="I29" s="152"/>
      <c r="J29" s="150"/>
    </row>
    <row r="30" spans="1:10" ht="32.25" thickBot="1" x14ac:dyDescent="0.55000000000000004">
      <c r="A30" s="154"/>
      <c r="B30" s="155"/>
      <c r="C30" s="155"/>
      <c r="D30" s="155"/>
      <c r="E30" s="155"/>
      <c r="F30" s="155"/>
      <c r="G30" s="156"/>
      <c r="H30" s="155"/>
      <c r="I30" s="155"/>
      <c r="J30" s="157"/>
    </row>
    <row r="31" spans="1:10" ht="32.25" thickTop="1" x14ac:dyDescent="0.5"/>
  </sheetData>
  <sheetProtection password="CE1E" sheet="1" objects="1" scenarios="1"/>
  <pageMargins left="0" right="0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R$ mais FÔNUS FIDELIDADE</vt:lpstr>
      <vt:lpstr>CALCULE DITIGANDO NO SALMON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Falcão</dc:creator>
  <cp:lastModifiedBy>Fernando Falcão</cp:lastModifiedBy>
  <cp:lastPrinted>2020-05-06T15:02:56Z</cp:lastPrinted>
  <dcterms:created xsi:type="dcterms:W3CDTF">2017-03-24T13:01:54Z</dcterms:created>
  <dcterms:modified xsi:type="dcterms:W3CDTF">2020-05-24T16:06:11Z</dcterms:modified>
</cp:coreProperties>
</file>